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60-04-2020 - Stavební úp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'60-04-2020 - Stavební úpr...'!$C$125:$K$291</definedName>
    <definedName name="_xlnm.Print_Area" localSheetId="1">'60-04-2020 - Stavební úpr...'!$C$4:$J$76,'60-04-2020 - Stavební úpr...'!$C$82:$J$109,'60-04-2020 - Stavební úpr...'!$C$115:$K$291</definedName>
    <definedName name="_xlnm.Print_Titles" localSheetId="1">'60-04-2020 - Stavební úpr...'!$125:$125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291"/>
  <c r="BH291"/>
  <c r="BG291"/>
  <c r="BF291"/>
  <c r="T291"/>
  <c r="T290"/>
  <c r="T289"/>
  <c r="R291"/>
  <c r="R290"/>
  <c r="R289"/>
  <c r="P291"/>
  <c r="P290"/>
  <c r="P289"/>
  <c r="BK291"/>
  <c r="BK290"/>
  <c r="J290"/>
  <c r="BK289"/>
  <c r="J289"/>
  <c r="J291"/>
  <c r="BE291"/>
  <c r="J108"/>
  <c r="J107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T280"/>
  <c r="R281"/>
  <c r="R280"/>
  <c r="P281"/>
  <c r="P280"/>
  <c r="BK281"/>
  <c r="BK280"/>
  <c r="J280"/>
  <c r="J281"/>
  <c r="BE281"/>
  <c r="J106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T276"/>
  <c r="T275"/>
  <c r="R277"/>
  <c r="R276"/>
  <c r="R275"/>
  <c r="P277"/>
  <c r="P276"/>
  <c r="P275"/>
  <c r="BK277"/>
  <c r="BK276"/>
  <c r="J276"/>
  <c r="BK275"/>
  <c r="J275"/>
  <c r="J277"/>
  <c r="BE277"/>
  <c r="J105"/>
  <c r="J104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T262"/>
  <c r="R263"/>
  <c r="R262"/>
  <c r="P263"/>
  <c r="P262"/>
  <c r="BK263"/>
  <c r="BK262"/>
  <c r="J262"/>
  <c r="J263"/>
  <c r="BE263"/>
  <c r="J103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T200"/>
  <c r="R201"/>
  <c r="R200"/>
  <c r="P201"/>
  <c r="P200"/>
  <c r="BK201"/>
  <c r="BK200"/>
  <c r="J200"/>
  <c r="J201"/>
  <c r="BE201"/>
  <c r="J102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101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100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T137"/>
  <c r="R139"/>
  <c r="R138"/>
  <c r="R137"/>
  <c r="P139"/>
  <c r="P138"/>
  <c r="P137"/>
  <c r="BK139"/>
  <c r="BK138"/>
  <c r="J138"/>
  <c r="BK137"/>
  <c r="J137"/>
  <c r="J139"/>
  <c r="BE139"/>
  <c r="J99"/>
  <c r="J9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97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F35"/>
  <c i="1" r="BD95"/>
  <c i="2" r="BH129"/>
  <c r="F34"/>
  <c i="1" r="BC95"/>
  <c i="2" r="BG129"/>
  <c r="F33"/>
  <c i="1" r="BB95"/>
  <c i="2" r="BF129"/>
  <c r="J32"/>
  <c i="1" r="AW95"/>
  <c i="2" r="F32"/>
  <c i="1" r="BA95"/>
  <c i="2" r="T129"/>
  <c r="T128"/>
  <c r="T127"/>
  <c r="T126"/>
  <c r="R129"/>
  <c r="R128"/>
  <c r="R127"/>
  <c r="R126"/>
  <c r="P129"/>
  <c r="P128"/>
  <c r="P127"/>
  <c r="P126"/>
  <c i="1" r="AU95"/>
  <c i="2" r="BK129"/>
  <c r="BK128"/>
  <c r="J128"/>
  <c r="BK127"/>
  <c r="J127"/>
  <c r="BK126"/>
  <c r="J126"/>
  <c r="J94"/>
  <c r="J28"/>
  <c i="1" r="AG95"/>
  <c i="2" r="J129"/>
  <c r="BE129"/>
  <c r="J31"/>
  <c i="1" r="AV95"/>
  <c i="2" r="F31"/>
  <c i="1" r="AZ95"/>
  <c i="2" r="J96"/>
  <c r="J95"/>
  <c r="J123"/>
  <c r="F122"/>
  <c r="F120"/>
  <c r="E118"/>
  <c r="J90"/>
  <c r="F89"/>
  <c r="F87"/>
  <c r="E85"/>
  <c r="J37"/>
  <c r="J19"/>
  <c r="E19"/>
  <c r="J122"/>
  <c r="J89"/>
  <c r="J18"/>
  <c r="J16"/>
  <c r="E16"/>
  <c r="F123"/>
  <c r="F90"/>
  <c r="J15"/>
  <c r="J10"/>
  <c r="J120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<sst xmlns="http://schemas.openxmlformats.org/spreadsheetml/2006/main">
  <si>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</si>
  <si>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</si>
  <si>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</si>
  <si>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</si>
  <si>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</si>
  <si>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{ac73ee8d-a697-445a-8812-49a4186ce702}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</si>
  <si>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</si>
  <si>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</si>
  <si>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</si>
  <si>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</si>
  <si>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</si>
  <si>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</si>
  <si>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</si>
  <si>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</si>
  <si>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60/04/2020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</si>
  <si>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</si>
  <si>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</si>
  <si>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MŠ Temenická / D.1.4.5 - Silnoproudá a slaboproudá elektroinstalace</t>
  </si>
  <si>
    <t>KSO:</t>
  </si>
  <si>
    <t>CC-CZ:</t>
  </si>
  <si>
    <t>Místo:</t>
  </si>
  <si>
    <t>MŠ Temenická 2309/61a, Šumperk</t>
  </si>
  <si>
    <t>Datum:</t>
  </si>
  <si>
    <t>20. 10. 2020</t>
  </si>
  <si>
    <t>Zadavatel:</t>
  </si>
  <si>
    <t>IČ:</t>
  </si>
  <si>
    <t>Město Šumperk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</si>
  <si>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</si>
  <si>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</si>
  <si>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</si>
  <si>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</si>
  <si>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</si>
  <si>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</si>
  <si>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</si>
  <si>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Vlastimil Lacko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</si>
  <si>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</si>
  <si>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</si>
  <si>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</si>
  <si>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</si>
  <si>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</si>
  <si>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</si>
  <si>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</si>
  <si>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</si>
  <si>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</si>
  <si>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</si>
  <si>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</si>
  <si>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</si>
  <si>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</si>
  <si>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</si>
  <si>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</si>
  <si>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</si>
  <si>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</si>
  <si>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</si>
  <si>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</si>
  <si>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</si>
  <si>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</si>
  <si>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</si>
  <si>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</si>
  <si>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</si>
  <si>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</si>
  <si>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</si>
  <si>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</si>
  <si>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</si>
  <si>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</si>
  <si>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</si>
  <si>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</si>
  <si>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</si>
  <si>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</si>
  <si>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</si>
  <si>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</si>
  <si>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</si>
  <si>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</si>
  <si>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</si>
  <si>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</si>
  <si>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</si>
  <si>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</si>
  <si>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</si>
  <si>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</si>
  <si>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</si>
  <si>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</si>
  <si>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</si>
  <si>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</si>
  <si>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</si>
  <si>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</si>
  <si>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</si>
  <si>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</si>
  <si>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</si>
  <si>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</si>
  <si>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</si>
  <si>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</si>
  <si>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</si>
  <si>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</si>
  <si>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</si>
  <si>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</si>
  <si>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</si>
  <si>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742 - Elektromontáže - rozvodný systém</t>
  </si>
  <si>
    <t xml:space="preserve">    743 - Elektromontáže - hrubá montáž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</si>
  <si>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</si>
  <si>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</si>
  <si>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</si>
  <si>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</si>
  <si>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</si>
  <si>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</si>
  <si>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</si>
  <si>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</si>
  <si>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</si>
  <si>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</si>
  <si>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</si>
  <si>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</si>
  <si>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</si>
  <si>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</si>
  <si>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</si>
  <si>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</si>
  <si>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</si>
  <si>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</si>
  <si>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</si>
  <si>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</si>
  <si>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</si>
  <si>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</si>
  <si>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</si>
  <si>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</si>
  <si>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</si>
  <si>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</si>
  <si>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972054241</t>
  </si>
  <si>
    <t>Vybourání otvorů v ŽB stropech nebo klenbách pl do 0,09 m2 tl do 150 mm</t>
  </si>
  <si>
    <t>kus</t>
  </si>
  <si>
    <t>4</t>
  </si>
  <si>
    <t>268988692</t>
  </si>
  <si>
    <t>977131115</t>
  </si>
  <si>
    <t>Vrty příklepovými vrtáky D 16 mm do cihelného zdiva nebo prostého betonu</t>
  </si>
  <si>
    <t>m</t>
  </si>
  <si>
    <t>1623885484</t>
  </si>
  <si>
    <t>3</t>
  </si>
  <si>
    <t>977131215</t>
  </si>
  <si>
    <t>Vrty dovrchní příklepovými vrtáky D 16 mm do cihelného zdiva nebo prostého betonu</t>
  </si>
  <si>
    <t>693079136</t>
  </si>
  <si>
    <t>997</t>
  </si>
  <si>
    <t>Přesun sutě</t>
  </si>
  <si>
    <t>997013114</t>
  </si>
  <si>
    <t>Vnitrostaveništní doprava suti a vybouraných hmot pro budovy v do 15 m s použitím mechanizace</t>
  </si>
  <si>
    <t>t</t>
  </si>
  <si>
    <t>-415498468</t>
  </si>
  <si>
    <t>5</t>
  </si>
  <si>
    <t>997013501</t>
  </si>
  <si>
    <t>Odvoz suti a vybouraných hmot na skládku nebo meziskládku do 1 km se složením</t>
  </si>
  <si>
    <t>-1009518053</t>
  </si>
  <si>
    <t>6</t>
  </si>
  <si>
    <t>997013509</t>
  </si>
  <si>
    <t>Příplatek k odvozu suti a vybouraných hmot na skládku ZKD 1 km přes 1 km</t>
  </si>
  <si>
    <t>-64017435</t>
  </si>
  <si>
    <t>7</t>
  </si>
  <si>
    <t>997013831</t>
  </si>
  <si>
    <t>Poplatek za uložení stavebního směsného odpadu na skládce (skládkovné)</t>
  </si>
  <si>
    <t>1513020760</t>
  </si>
  <si>
    <t>PSV</t>
  </si>
  <si>
    <t>Práce a dodávky PSV</t>
  </si>
  <si>
    <t>741</t>
  </si>
  <si>
    <t>Elektroinstalace - silnoproud</t>
  </si>
  <si>
    <t>8</t>
  </si>
  <si>
    <t>741810003</t>
  </si>
  <si>
    <t>Celková prohlídka elektrického rozvodu a zařízení do 1 milionu Kč</t>
  </si>
  <si>
    <t>16</t>
  </si>
  <si>
    <t>-584888824</t>
  </si>
  <si>
    <t>741810011</t>
  </si>
  <si>
    <t>Příplatek k celkové prohlídce za každých dalších 500 000,- Kč</t>
  </si>
  <si>
    <t>-606785314</t>
  </si>
  <si>
    <t>10</t>
  </si>
  <si>
    <t>972054141</t>
  </si>
  <si>
    <t>Vybourání otvorů v ŽB stropech nebo klenbách pl do 0,0225 m2 tl do 150 mm</t>
  </si>
  <si>
    <t>-1878492586</t>
  </si>
  <si>
    <t>11</t>
  </si>
  <si>
    <t>741110041R02</t>
  </si>
  <si>
    <t>Montáž trubka plastová ohebná D přes 11 do 23 mm uložená pevně</t>
  </si>
  <si>
    <t>480419284</t>
  </si>
  <si>
    <t>12</t>
  </si>
  <si>
    <t>M</t>
  </si>
  <si>
    <t>34571062R02</t>
  </si>
  <si>
    <t>trubka elektroinstalační ohebná z PVC (ČSN)2316</t>
  </si>
  <si>
    <t>32</t>
  </si>
  <si>
    <t>-2101158344</t>
  </si>
  <si>
    <t>13</t>
  </si>
  <si>
    <t>741110041R03</t>
  </si>
  <si>
    <t>-1509266839</t>
  </si>
  <si>
    <t>14</t>
  </si>
  <si>
    <t>34571072R03</t>
  </si>
  <si>
    <t>trubka elektroinstalační ohebná z PVC (EN) 2320</t>
  </si>
  <si>
    <t>-872312128</t>
  </si>
  <si>
    <t>741110061R01</t>
  </si>
  <si>
    <t>Montáž trubka plastová ohebná D přes 11 do 23 mm uložená pod omítku</t>
  </si>
  <si>
    <t>1937065228</t>
  </si>
  <si>
    <t>34571062R01</t>
  </si>
  <si>
    <t>-325785694</t>
  </si>
  <si>
    <t>17</t>
  </si>
  <si>
    <t>741110063</t>
  </si>
  <si>
    <t>Montáž trubka plastová ohebná D přes 35 mm uložená pod omítku</t>
  </si>
  <si>
    <t>1469619538</t>
  </si>
  <si>
    <t>18</t>
  </si>
  <si>
    <t>34571076</t>
  </si>
  <si>
    <t>trubka elektroinstalační ohebná z PVC (EN) 2350</t>
  </si>
  <si>
    <t>-55525904</t>
  </si>
  <si>
    <t>19</t>
  </si>
  <si>
    <t>741110302</t>
  </si>
  <si>
    <t>Montáž trubka ochranná do krabic plastová tuhá D přes 40 do 90 mm uložená pevně</t>
  </si>
  <si>
    <t>-598512331</t>
  </si>
  <si>
    <t>20</t>
  </si>
  <si>
    <t>345R102</t>
  </si>
  <si>
    <t>trubka elektroinstalační tuhá, plastová PC-ABS, s nízkou mech. odolností, bezhalogenová, hrdlovaná, DN 50mm</t>
  </si>
  <si>
    <t>1147288421</t>
  </si>
  <si>
    <t>741122011R11</t>
  </si>
  <si>
    <t>Montáž kabel Cu bez ukončení uložený pod omítku plný kulatý 2x1,5 až 2,5 mm2 (CYKY)</t>
  </si>
  <si>
    <t>1424629058</t>
  </si>
  <si>
    <t>22</t>
  </si>
  <si>
    <t>34111005R11</t>
  </si>
  <si>
    <t>kabel silový s Cu jádrem 1 kV 2x1,5mm2</t>
  </si>
  <si>
    <t>-1257141222</t>
  </si>
  <si>
    <t>23</t>
  </si>
  <si>
    <t>741122015R21</t>
  </si>
  <si>
    <t>Montáž kabel Cu bez ukončení uložený pod omítku plný kulatý 3x1,5 mm2 (CYKY)</t>
  </si>
  <si>
    <t>-347940596</t>
  </si>
  <si>
    <t>24</t>
  </si>
  <si>
    <t>34111030R21</t>
  </si>
  <si>
    <t>kabel silový s Cu jádrem 1 kV 3x1,5mm2</t>
  </si>
  <si>
    <t>-1096005411</t>
  </si>
  <si>
    <t>25</t>
  </si>
  <si>
    <t>741122015R31</t>
  </si>
  <si>
    <t>1069743752</t>
  </si>
  <si>
    <t>26</t>
  </si>
  <si>
    <t>34111030R31</t>
  </si>
  <si>
    <t>kabel silový s Cu jádrem 1 kV CYKY-O 3x1,5mm2</t>
  </si>
  <si>
    <t>-1726003131</t>
  </si>
  <si>
    <t>27</t>
  </si>
  <si>
    <t>741122016R41</t>
  </si>
  <si>
    <t>Montáž kabel Cu bez ukončení uložený pod omítku plný kulatý 3x2,5 až 6 mm2 (CYKY)</t>
  </si>
  <si>
    <t>-1177690558</t>
  </si>
  <si>
    <t>28</t>
  </si>
  <si>
    <t>34111036R41</t>
  </si>
  <si>
    <t>kabel silový s Cu jádrem 1 kV 3x2,5mm2</t>
  </si>
  <si>
    <t>-1324350662</t>
  </si>
  <si>
    <t>29</t>
  </si>
  <si>
    <t>741122031R51</t>
  </si>
  <si>
    <t>Montáž kabel Cu bez ukončení uložený pod omítku plný kulatý 5x1,5 až 2,5 mm2 (CYKY)</t>
  </si>
  <si>
    <t>-1798534820</t>
  </si>
  <si>
    <t>30</t>
  </si>
  <si>
    <t>34111090R51</t>
  </si>
  <si>
    <t>kabel silový s Cu jádrem 1 kV 5x1,5mm2</t>
  </si>
  <si>
    <t>-1552374707</t>
  </si>
  <si>
    <t>31</t>
  </si>
  <si>
    <t>741122032R61</t>
  </si>
  <si>
    <t>Montáž kabel Cu bez ukončení uložený pod omítku plný kulatý 5x4 až 6 mm2 (CYKY)</t>
  </si>
  <si>
    <t>-680159275</t>
  </si>
  <si>
    <t>34111100R6</t>
  </si>
  <si>
    <t>kabel silový s Cu jádrem 1 kV 5x6mm2</t>
  </si>
  <si>
    <t>-331846656</t>
  </si>
  <si>
    <t>33</t>
  </si>
  <si>
    <t>741122121R12</t>
  </si>
  <si>
    <t>Montáž kabel Cu plný kulatý žíla 2x1,5 až 6 mm2 zatažený v trubkách (CYKY)</t>
  </si>
  <si>
    <t>-2101890355</t>
  </si>
  <si>
    <t>34</t>
  </si>
  <si>
    <t>34111005R12</t>
  </si>
  <si>
    <t>-1188399246</t>
  </si>
  <si>
    <t>35</t>
  </si>
  <si>
    <t>741122122R22</t>
  </si>
  <si>
    <t>Montáž kabel Cu plný kulatý žíla 3x1,5 až 6 mm2 zatažený v trubkách (CYKY)</t>
  </si>
  <si>
    <t>1198049572</t>
  </si>
  <si>
    <t>36</t>
  </si>
  <si>
    <t>34111030R22</t>
  </si>
  <si>
    <t>-1162216577</t>
  </si>
  <si>
    <t>37</t>
  </si>
  <si>
    <t>741122122R32</t>
  </si>
  <si>
    <t>-311560488</t>
  </si>
  <si>
    <t>38</t>
  </si>
  <si>
    <t>34111030R32</t>
  </si>
  <si>
    <t>-1670356357</t>
  </si>
  <si>
    <t>39</t>
  </si>
  <si>
    <t>741122122R42</t>
  </si>
  <si>
    <t>1226572800</t>
  </si>
  <si>
    <t>40</t>
  </si>
  <si>
    <t>34111036R42</t>
  </si>
  <si>
    <t>1630042884</t>
  </si>
  <si>
    <t>41</t>
  </si>
  <si>
    <t>741122142R52</t>
  </si>
  <si>
    <t>Montáž kabel Cu plný kulatý žíla 5x1,5 až 2,5 mm2 zatažený v trubkách (CYKY)</t>
  </si>
  <si>
    <t>-1449292703</t>
  </si>
  <si>
    <t>42</t>
  </si>
  <si>
    <t>34111090R52</t>
  </si>
  <si>
    <t>-1995465638</t>
  </si>
  <si>
    <t>43</t>
  </si>
  <si>
    <t>741130001</t>
  </si>
  <si>
    <t>Ukončení vodič izolovaný do 2,5mm2 v rozváděči nebo na přístroji</t>
  </si>
  <si>
    <t>470972620</t>
  </si>
  <si>
    <t>44</t>
  </si>
  <si>
    <t>741130004</t>
  </si>
  <si>
    <t>Ukončení vodič izolovaný do 6 mm2 v rozváděči nebo na přístroji</t>
  </si>
  <si>
    <t>-1447392710</t>
  </si>
  <si>
    <t>45</t>
  </si>
  <si>
    <t>741130006</t>
  </si>
  <si>
    <t>Ukončení vodič izolovaný do 16 mm2 v rozváděči nebo na přístroji</t>
  </si>
  <si>
    <t>-1355836464</t>
  </si>
  <si>
    <t>742</t>
  </si>
  <si>
    <t>Elektromontáže - rozvodný systém</t>
  </si>
  <si>
    <t>46</t>
  </si>
  <si>
    <t>742111200R31</t>
  </si>
  <si>
    <t>Montáž rozvodnice oceloplechová nebo plastová běžná do 50 kg</t>
  </si>
  <si>
    <t>1053240348</t>
  </si>
  <si>
    <t>47</t>
  </si>
  <si>
    <t>357131160R4</t>
  </si>
  <si>
    <t>rozvodnice oceloplechová, nástěnná, jednokřídlé dveře, otvírání levé/pravé, 120 mod., krytí IP43, vč. montážního a přidruženého materiálu</t>
  </si>
  <si>
    <t>711098762</t>
  </si>
  <si>
    <t>48</t>
  </si>
  <si>
    <t>357131160R5</t>
  </si>
  <si>
    <t>rozvodnice oceloplechová, zapuštěná, jednokřídlé dveře, otvírání levé/pravé, 240 mod., krytí IP43, vč. montážního a přidruženého materiálu</t>
  </si>
  <si>
    <t>-794590165</t>
  </si>
  <si>
    <t>49</t>
  </si>
  <si>
    <t>742811160</t>
  </si>
  <si>
    <t>Montáž svorkovnice - řadová vodič do 50 mm2 se zapojením vodičů</t>
  </si>
  <si>
    <t>451174956</t>
  </si>
  <si>
    <t>50</t>
  </si>
  <si>
    <t>345622812</t>
  </si>
  <si>
    <t>přípojnice potenciálového vyrovnání pro vnitřní prostředí</t>
  </si>
  <si>
    <t>946137927</t>
  </si>
  <si>
    <t>743</t>
  </si>
  <si>
    <t>Elektromontáže - hrubá montáž</t>
  </si>
  <si>
    <t>51</t>
  </si>
  <si>
    <t>46071-R02</t>
  </si>
  <si>
    <t>Demontáž stávající elektroinstalace</t>
  </si>
  <si>
    <t>hod</t>
  </si>
  <si>
    <t>-1531549155</t>
  </si>
  <si>
    <t>52</t>
  </si>
  <si>
    <t>46071-R03</t>
  </si>
  <si>
    <t>Koordinační práce při zajištění provozu objektu v rekonstrukci</t>
  </si>
  <si>
    <t>2068000042</t>
  </si>
  <si>
    <t>53</t>
  </si>
  <si>
    <t>743411111</t>
  </si>
  <si>
    <t>Montáž krabice zapuštěná plastová kruhová typ KU68/2-1902, KO125</t>
  </si>
  <si>
    <t>-960451962</t>
  </si>
  <si>
    <t>54</t>
  </si>
  <si>
    <t>345715211</t>
  </si>
  <si>
    <t>krabice odbočná z PH KU 68-1903 s víčkem KO 68</t>
  </si>
  <si>
    <t>-177090701</t>
  </si>
  <si>
    <t>55</t>
  </si>
  <si>
    <t>345715211R01</t>
  </si>
  <si>
    <t>svorka páčková, 3x2,5</t>
  </si>
  <si>
    <t>-109712779</t>
  </si>
  <si>
    <t>56</t>
  </si>
  <si>
    <t>345715211R02</t>
  </si>
  <si>
    <t>svorka páčková, 2x2,5</t>
  </si>
  <si>
    <t>-842710696</t>
  </si>
  <si>
    <t>57</t>
  </si>
  <si>
    <t>743411111.2</t>
  </si>
  <si>
    <t>-1396124313</t>
  </si>
  <si>
    <t>58</t>
  </si>
  <si>
    <t>345715110</t>
  </si>
  <si>
    <t>krabice přístrojová instalační KP 68/2</t>
  </si>
  <si>
    <t>-2071761442</t>
  </si>
  <si>
    <t>59</t>
  </si>
  <si>
    <t>743411321</t>
  </si>
  <si>
    <t>Montáž krabice nástěnná plastová čtyřhranná do 100x100 mm</t>
  </si>
  <si>
    <t>-861796336</t>
  </si>
  <si>
    <t>60</t>
  </si>
  <si>
    <t>345715120</t>
  </si>
  <si>
    <t>krabice přístrojová instalační KP 67x67</t>
  </si>
  <si>
    <t>-690029390</t>
  </si>
  <si>
    <t>61</t>
  </si>
  <si>
    <t>743411321R1</t>
  </si>
  <si>
    <t>-1930331151</t>
  </si>
  <si>
    <t>62</t>
  </si>
  <si>
    <t>345714085R1</t>
  </si>
  <si>
    <t>krabice odbočná, čtyhranná, s víčkem, krytí IP66</t>
  </si>
  <si>
    <t>291752656</t>
  </si>
  <si>
    <t>63</t>
  </si>
  <si>
    <t>345715211R1</t>
  </si>
  <si>
    <t>-55199968</t>
  </si>
  <si>
    <t>64</t>
  </si>
  <si>
    <t>1126047996</t>
  </si>
  <si>
    <t>65</t>
  </si>
  <si>
    <t>741112003</t>
  </si>
  <si>
    <t>Montáž krabice zapuštěná plastová čtyřhranná</t>
  </si>
  <si>
    <t>-367706468</t>
  </si>
  <si>
    <t>66</t>
  </si>
  <si>
    <t>345714085R8</t>
  </si>
  <si>
    <t>krabice instalační, univerzální, do zateplení, čtyhranná, 196x156x86mm, s víčkem, krytí IP30, vč. montážního materiálu</t>
  </si>
  <si>
    <t>677754143</t>
  </si>
  <si>
    <t>747</t>
  </si>
  <si>
    <t>Elektromontáže - kompletace rozvodů</t>
  </si>
  <si>
    <t>67</t>
  </si>
  <si>
    <t>741R001</t>
  </si>
  <si>
    <t>Demontáž a montáž systému EZS, instalace, vč. oživení</t>
  </si>
  <si>
    <t>celek</t>
  </si>
  <si>
    <t>-1053386719</t>
  </si>
  <si>
    <t>68</t>
  </si>
  <si>
    <t>405R01.1</t>
  </si>
  <si>
    <t>Sběrnicová ústředna, LAN, vestavěný komunikátor GSM/GPRS</t>
  </si>
  <si>
    <t>-936450789</t>
  </si>
  <si>
    <t>69</t>
  </si>
  <si>
    <t>405R01.2</t>
  </si>
  <si>
    <t>Vnitřní anténa pro EZS</t>
  </si>
  <si>
    <t>-1579900864</t>
  </si>
  <si>
    <t>70</t>
  </si>
  <si>
    <t>405R01.3</t>
  </si>
  <si>
    <t>Winpad - identifikační biometrický terminál</t>
  </si>
  <si>
    <t>-811142127</t>
  </si>
  <si>
    <t>71</t>
  </si>
  <si>
    <t>405R01.4</t>
  </si>
  <si>
    <t>Tlačítko odchodové</t>
  </si>
  <si>
    <t>1097398499</t>
  </si>
  <si>
    <t>72</t>
  </si>
  <si>
    <t>405R01.7</t>
  </si>
  <si>
    <t>Sběrnicová siréna pro vnitřní prostředí</t>
  </si>
  <si>
    <t>1139859277</t>
  </si>
  <si>
    <t>73</t>
  </si>
  <si>
    <t>405R09</t>
  </si>
  <si>
    <t>Sběrnicový PIR detektor pohybu</t>
  </si>
  <si>
    <t>996805350</t>
  </si>
  <si>
    <t>74</t>
  </si>
  <si>
    <t>405R13</t>
  </si>
  <si>
    <t>Sběrnicový kombinovaný detektor kouře a teploty</t>
  </si>
  <si>
    <t>-116657693</t>
  </si>
  <si>
    <t>75</t>
  </si>
  <si>
    <t>405R15</t>
  </si>
  <si>
    <t>Víceúčelová instalační krabice pro moduly systému</t>
  </si>
  <si>
    <t>711453190</t>
  </si>
  <si>
    <t>76</t>
  </si>
  <si>
    <t>405R18</t>
  </si>
  <si>
    <t>Instalační, spojovací a přidružený materiál, kabeláž</t>
  </si>
  <si>
    <t>67602322</t>
  </si>
  <si>
    <t>77</t>
  </si>
  <si>
    <t>742121001</t>
  </si>
  <si>
    <t>Montáž kabelů sdělovacích pro vnitřní rozvody do 15 žil</t>
  </si>
  <si>
    <t>-1647217757</t>
  </si>
  <si>
    <t>78</t>
  </si>
  <si>
    <t>34121099R1</t>
  </si>
  <si>
    <t>instalační kabel pro systém EZS</t>
  </si>
  <si>
    <t>761330432</t>
  </si>
  <si>
    <t>79</t>
  </si>
  <si>
    <t>747411520R1</t>
  </si>
  <si>
    <t>Demontáž a montáž systému domovních videotelefonů, instalace, vč. oživení</t>
  </si>
  <si>
    <t>724466587</t>
  </si>
  <si>
    <t>80</t>
  </si>
  <si>
    <t>382268051R1</t>
  </si>
  <si>
    <t>Ústředna videotelefonu</t>
  </si>
  <si>
    <t>1124504350</t>
  </si>
  <si>
    <t>81</t>
  </si>
  <si>
    <t>382268051R2</t>
  </si>
  <si>
    <t>Videotelefon, nástěnný, berevný displej TFT 3,5", 4 tlačítka, regulace hlasitosti</t>
  </si>
  <si>
    <t>123173002</t>
  </si>
  <si>
    <t>82</t>
  </si>
  <si>
    <t>382261195R8</t>
  </si>
  <si>
    <t>469789348</t>
  </si>
  <si>
    <t>83</t>
  </si>
  <si>
    <t>742111200R1</t>
  </si>
  <si>
    <t>Montáž rozvadče datového, oceloplechová nebo plastová běžná do 50 kg</t>
  </si>
  <si>
    <t>431948236</t>
  </si>
  <si>
    <t>84</t>
  </si>
  <si>
    <t>357R1</t>
  </si>
  <si>
    <t>rozvaděč datový 19", jednodílný, 9U/450mm, prosklené dveře, zámek, ventilace, vyvazovací a patch panely, rozvodný panel 230V</t>
  </si>
  <si>
    <t>-1451623217</t>
  </si>
  <si>
    <t>85</t>
  </si>
  <si>
    <t>747121137</t>
  </si>
  <si>
    <t>Montáž a instalace aktivního síťového prvku</t>
  </si>
  <si>
    <t>1456384570</t>
  </si>
  <si>
    <t>86</t>
  </si>
  <si>
    <t>405R01</t>
  </si>
  <si>
    <t>router, DHCP, VPN, 1x1Gb/s WAN, 4x1Gb/s LAN</t>
  </si>
  <si>
    <t>-1595862497</t>
  </si>
  <si>
    <t>87</t>
  </si>
  <si>
    <t>405R02</t>
  </si>
  <si>
    <t>wi-fi router, 450 Mb/s, 1xWAN, 4xLAN</t>
  </si>
  <si>
    <t>1316358923</t>
  </si>
  <si>
    <t>88</t>
  </si>
  <si>
    <t>747121138</t>
  </si>
  <si>
    <t>Montáž a instalace síťového prvku</t>
  </si>
  <si>
    <t>-1702602932</t>
  </si>
  <si>
    <t>89</t>
  </si>
  <si>
    <t>405R03</t>
  </si>
  <si>
    <t>switch, 16 portů RJ45</t>
  </si>
  <si>
    <t>1810435200</t>
  </si>
  <si>
    <t>90</t>
  </si>
  <si>
    <t>742121001R03</t>
  </si>
  <si>
    <t>-2021183463</t>
  </si>
  <si>
    <t>91</t>
  </si>
  <si>
    <t>341RS03</t>
  </si>
  <si>
    <t>kabel datový s Cu jádrem FTP Cat.6</t>
  </si>
  <si>
    <t>1541303157</t>
  </si>
  <si>
    <t>92</t>
  </si>
  <si>
    <t>747112111</t>
  </si>
  <si>
    <t>Montáž vypínač (polo)zapuštěný šroubové připojení 1 -jednopólový</t>
  </si>
  <si>
    <t>-802988304</t>
  </si>
  <si>
    <t>93</t>
  </si>
  <si>
    <t>345355160</t>
  </si>
  <si>
    <t>spínač jednopólový 10A</t>
  </si>
  <si>
    <t>1791830693</t>
  </si>
  <si>
    <t>94</t>
  </si>
  <si>
    <t>747112115</t>
  </si>
  <si>
    <t>Montáž vypínač (polo)zapuštěný šroubové připojení 1So -1pól + orientační doutnavka</t>
  </si>
  <si>
    <t>-108748440</t>
  </si>
  <si>
    <t>95</t>
  </si>
  <si>
    <t>345358020</t>
  </si>
  <si>
    <t>ovladač zapínací tlačítkový s orientační doutnavkou, velkoplošný 10A</t>
  </si>
  <si>
    <t>1500273271</t>
  </si>
  <si>
    <t>96</t>
  </si>
  <si>
    <t>741310233</t>
  </si>
  <si>
    <t>Montáž přepínač (polo)zapuštěný šroubové připojení 6-střídavý</t>
  </si>
  <si>
    <t>-1229256479</t>
  </si>
  <si>
    <t>97</t>
  </si>
  <si>
    <t>34535553</t>
  </si>
  <si>
    <t>přepínač střídavý řazení 6 10A</t>
  </si>
  <si>
    <t>540140590</t>
  </si>
  <si>
    <t>98</t>
  </si>
  <si>
    <t>747161230</t>
  </si>
  <si>
    <t>Montáž zásuvka (polo)zapuštěná šroubové připojení 2P+PE se zapojením vodičů</t>
  </si>
  <si>
    <t>1832764780</t>
  </si>
  <si>
    <t>99</t>
  </si>
  <si>
    <t>345514851R0</t>
  </si>
  <si>
    <t>zásuvka 1násobná, clonky, IP20, rámeček</t>
  </si>
  <si>
    <t>-372563499</t>
  </si>
  <si>
    <t>100</t>
  </si>
  <si>
    <t>345514851R1</t>
  </si>
  <si>
    <t>zásuvka 1násobná, clonky, s krytem, IP40, rámeček</t>
  </si>
  <si>
    <t>1763769746</t>
  </si>
  <si>
    <t>101</t>
  </si>
  <si>
    <t>345514850</t>
  </si>
  <si>
    <t>zásuvka 1násobná, clonky, pro vlhké prostředí s krytem, IP44</t>
  </si>
  <si>
    <t>-1571939980</t>
  </si>
  <si>
    <t>102</t>
  </si>
  <si>
    <t>345514850R2</t>
  </si>
  <si>
    <t>zásuvka 1násobná, soklová, středový zemní kolík</t>
  </si>
  <si>
    <t>-1008926089</t>
  </si>
  <si>
    <t>103</t>
  </si>
  <si>
    <t>747165110R1</t>
  </si>
  <si>
    <t>Montáž zásuvka vícepólová typ RJ-45 se zapojením vodičů</t>
  </si>
  <si>
    <t>-977048404</t>
  </si>
  <si>
    <t>104</t>
  </si>
  <si>
    <t>374512411R1</t>
  </si>
  <si>
    <t>zásuvka 1xRJ-45 zapuštěná</t>
  </si>
  <si>
    <t>-59725685</t>
  </si>
  <si>
    <t>105</t>
  </si>
  <si>
    <t>747231150</t>
  </si>
  <si>
    <t>Montáž jistič jednopólový nn do 25 A ve skříni</t>
  </si>
  <si>
    <t>-1964993281</t>
  </si>
  <si>
    <t>106</t>
  </si>
  <si>
    <t>358221110</t>
  </si>
  <si>
    <t>jistič 1pólový-charakteristika B LPN (LSN) 16B/1</t>
  </si>
  <si>
    <t>1719109901</t>
  </si>
  <si>
    <t>107</t>
  </si>
  <si>
    <t>358221090</t>
  </si>
  <si>
    <t>jistič 1pólový-charakteristika B LPN (LSN) 10B/1</t>
  </si>
  <si>
    <t>-499856355</t>
  </si>
  <si>
    <t>108</t>
  </si>
  <si>
    <t>747231155R1</t>
  </si>
  <si>
    <t>Montáž proudový chránič s nadproudovou ochranou nn do 25 A ve skříni</t>
  </si>
  <si>
    <t>49147562</t>
  </si>
  <si>
    <t>109</t>
  </si>
  <si>
    <t>358221597R2</t>
  </si>
  <si>
    <t>proudový chránič s nadproudovou ochranou 16B-1N-030AC</t>
  </si>
  <si>
    <t>1597201493</t>
  </si>
  <si>
    <t>110</t>
  </si>
  <si>
    <t>358221595R1</t>
  </si>
  <si>
    <t>proudový chránič s nadproudovou ochranou 10B-1N-030AC</t>
  </si>
  <si>
    <t>346376228</t>
  </si>
  <si>
    <t>111</t>
  </si>
  <si>
    <t>747233150</t>
  </si>
  <si>
    <t>Montáž jistič třípólový nn do 25 A ve skříni</t>
  </si>
  <si>
    <t>-58691689</t>
  </si>
  <si>
    <t>112</t>
  </si>
  <si>
    <t>35822403</t>
  </si>
  <si>
    <t>jistič 3pólový-charakteristika B 25A</t>
  </si>
  <si>
    <t>-1081280129</t>
  </si>
  <si>
    <t>113</t>
  </si>
  <si>
    <t>35822402</t>
  </si>
  <si>
    <t>jistič 3pólový-charakteristika B 20A</t>
  </si>
  <si>
    <t>-349500666</t>
  </si>
  <si>
    <t>114</t>
  </si>
  <si>
    <t>358224220RC103</t>
  </si>
  <si>
    <t>jistič 3pólový-charakteristika C 10A</t>
  </si>
  <si>
    <t>964481213</t>
  </si>
  <si>
    <t>115</t>
  </si>
  <si>
    <t>747233250R1</t>
  </si>
  <si>
    <t>Montáž páčkový výkonový spínač třípólový nn do 63 A ve skříni</t>
  </si>
  <si>
    <t>351558092</t>
  </si>
  <si>
    <t>116</t>
  </si>
  <si>
    <t>358224041R2</t>
  </si>
  <si>
    <t>páčkový výkonový spínač 3-pólový, 40A</t>
  </si>
  <si>
    <t>-1192340842</t>
  </si>
  <si>
    <t>117</t>
  </si>
  <si>
    <t>358224041R6</t>
  </si>
  <si>
    <t>páčkový výkonový spínač 3-pólový, 63A</t>
  </si>
  <si>
    <t>1031375718</t>
  </si>
  <si>
    <t>118</t>
  </si>
  <si>
    <t>747251105R1</t>
  </si>
  <si>
    <t>Montáž kombinovaného svodiče bleskových proudů a přepětí nn 1. stupeň (3L+PEN) impulzní proud do 100 kA</t>
  </si>
  <si>
    <t>1311944697</t>
  </si>
  <si>
    <t>119</t>
  </si>
  <si>
    <t>358895055R1</t>
  </si>
  <si>
    <t>kombinovaný svodič bleskových proudů a přepětí, SPD T1 (3L+PEN), Iimp 25kA, výměnné moduly</t>
  </si>
  <si>
    <t>464918243</t>
  </si>
  <si>
    <t>120</t>
  </si>
  <si>
    <t>741322001R10</t>
  </si>
  <si>
    <t xml:space="preserve">Montáž kombinovaného svodiče bleskových proudů a přepětí nn 2. stupeň (3L+N+PE)  impulzní proud do 35 kA</t>
  </si>
  <si>
    <t>-1635186990</t>
  </si>
  <si>
    <t>121</t>
  </si>
  <si>
    <t>358895055R10</t>
  </si>
  <si>
    <t>kombinovaný svodič bleskových proudů a přepětí, SPD T2 (3L+N+PE), Imax 40kA, výměnné moduly</t>
  </si>
  <si>
    <t>818010655</t>
  </si>
  <si>
    <t>122</t>
  </si>
  <si>
    <t>74752120R1</t>
  </si>
  <si>
    <t>Montáž impulzní paměťové relé se zapojením vodičů</t>
  </si>
  <si>
    <t>-1582932063</t>
  </si>
  <si>
    <t>123</t>
  </si>
  <si>
    <t>358351085R3</t>
  </si>
  <si>
    <t>impulzní paměťové relé, 20A, 230V, 1 x přepínací kontakt</t>
  </si>
  <si>
    <t>-2111521442</t>
  </si>
  <si>
    <t>124</t>
  </si>
  <si>
    <t>747131200</t>
  </si>
  <si>
    <t>Montáž spínač soumrakový se zapojením vodičů</t>
  </si>
  <si>
    <t>1621415122</t>
  </si>
  <si>
    <t>125</t>
  </si>
  <si>
    <t>345359050R1</t>
  </si>
  <si>
    <t>spínač soumrakový se spínacími hodinami SOU-2/230V, fotosenzor</t>
  </si>
  <si>
    <t>995541900</t>
  </si>
  <si>
    <t>126</t>
  </si>
  <si>
    <t>747799115R1</t>
  </si>
  <si>
    <t>Montáž napájecího zdroje pro automatické baterie, splachovače</t>
  </si>
  <si>
    <t>-849191963</t>
  </si>
  <si>
    <t>127</t>
  </si>
  <si>
    <t>551721110</t>
  </si>
  <si>
    <t>zdroj napájecí 230V AC, 24V DC, IP55</t>
  </si>
  <si>
    <t>931545992</t>
  </si>
  <si>
    <t>748</t>
  </si>
  <si>
    <t>Elektromontáže - osvětlovací zařízení a svítidla</t>
  </si>
  <si>
    <t>128</t>
  </si>
  <si>
    <t>741372112</t>
  </si>
  <si>
    <t>Montáž svítidlo LED vestavné podhledové čtvercové do 0,36 m2</t>
  </si>
  <si>
    <t>824649952</t>
  </si>
  <si>
    <t>129</t>
  </si>
  <si>
    <t>348009R1</t>
  </si>
  <si>
    <t>svítidlo LED, vestavné, nižší UGR, 52W, 5800 lm, 3800K, IP40, 600x600 mm, LED driver proudově řízený, nanoprizma vč. montážního materiálu</t>
  </si>
  <si>
    <t>260598900</t>
  </si>
  <si>
    <t>130</t>
  </si>
  <si>
    <t>348009R2</t>
  </si>
  <si>
    <t>svítidlo LED, vestavné, nižší UGR, 34W, 4100 lm, 3800K, IP40, 600x600 mm, LED driver proudově řízený, nanoprizma vč. montážního materiálu</t>
  </si>
  <si>
    <t>1365108367</t>
  </si>
  <si>
    <t>131</t>
  </si>
  <si>
    <t>348009R3</t>
  </si>
  <si>
    <t>svítidlo LED, vestavné, nižší UGR, 26W, 2500 lm, 3800K, IP40, 600x300 mm, LED driver proudově řízený, nanoprizma vč. montážního materiálu</t>
  </si>
  <si>
    <t>-2081963506</t>
  </si>
  <si>
    <t>132</t>
  </si>
  <si>
    <t>348009R4</t>
  </si>
  <si>
    <t>svítidlo LED, vestavné, 26W, 3800 lm, 4000K, IP20, 600x600 mm, LED driver proudově řízený, nanoprizma vč. montážního materiálu</t>
  </si>
  <si>
    <t>-1738751046</t>
  </si>
  <si>
    <t>133</t>
  </si>
  <si>
    <t>348009R5</t>
  </si>
  <si>
    <t>svítidlo LED, vastavné, 12W, 1200 lm, 3000K, IP54, D 210 mm, LED driver proudově řízený, nanoprizma, vč. montážního materiálu</t>
  </si>
  <si>
    <t>-135240421</t>
  </si>
  <si>
    <t>134</t>
  </si>
  <si>
    <t>748111212</t>
  </si>
  <si>
    <t>Montáž svítidlo žárovkové nástěnné přisazené 1 zdroj se sklem</t>
  </si>
  <si>
    <t>1891341896</t>
  </si>
  <si>
    <t>135</t>
  </si>
  <si>
    <t>348121205R2</t>
  </si>
  <si>
    <t>svítidlo žárovkové nástěnné, celosleněný kryt, 60W, E27</t>
  </si>
  <si>
    <t>1090754205</t>
  </si>
  <si>
    <t>136</t>
  </si>
  <si>
    <t>348121205R3</t>
  </si>
  <si>
    <t>svítidlo žárovkové nástěnné, 60W, E27, IP44</t>
  </si>
  <si>
    <t>-797710048</t>
  </si>
  <si>
    <t>137</t>
  </si>
  <si>
    <t>348121205R4</t>
  </si>
  <si>
    <t>žárovka LED, 1000lm, 4000K, E27</t>
  </si>
  <si>
    <t>-1200390594</t>
  </si>
  <si>
    <t>138</t>
  </si>
  <si>
    <t>748121212</t>
  </si>
  <si>
    <t>Montáž svítidlo LED nástěnné přisazené</t>
  </si>
  <si>
    <t>679107151</t>
  </si>
  <si>
    <t>139</t>
  </si>
  <si>
    <t>348381000R1.1</t>
  </si>
  <si>
    <t>svítidlo nouzové osvětlení, LED, IP65, doba svícení 1hod.</t>
  </si>
  <si>
    <t>1656779932</t>
  </si>
  <si>
    <t>Práce a dodávky M</t>
  </si>
  <si>
    <t>21-M</t>
  </si>
  <si>
    <t>Elektromontáže</t>
  </si>
  <si>
    <t>140</t>
  </si>
  <si>
    <t>210800411</t>
  </si>
  <si>
    <t>Montáž vodiče Cu izolovaný plný a laněný s PVC pláštěm do 1 kV žíla 0,15 až 16 mm2 zatažený (CY, CHAH-R(V))</t>
  </si>
  <si>
    <t>-1660278900</t>
  </si>
  <si>
    <t>141</t>
  </si>
  <si>
    <t>34140826</t>
  </si>
  <si>
    <t>vodič silový s Cu jádrem 6mm2</t>
  </si>
  <si>
    <t>845238725</t>
  </si>
  <si>
    <t>142</t>
  </si>
  <si>
    <t>34142159</t>
  </si>
  <si>
    <t>vodič silový s Cu jádrem 16mm2</t>
  </si>
  <si>
    <t>-608290003</t>
  </si>
  <si>
    <t>46-M</t>
  </si>
  <si>
    <t>Zemní práce při extr.mont.pracích</t>
  </si>
  <si>
    <t>143</t>
  </si>
  <si>
    <t>460270151</t>
  </si>
  <si>
    <t>Zazdění skříní nn bez koncového dílu hloubky do 15 cm, výšky 30 cm a šířky do 30 cm</t>
  </si>
  <si>
    <t>2011648647</t>
  </si>
  <si>
    <t>144</t>
  </si>
  <si>
    <t>460270206</t>
  </si>
  <si>
    <t>Zazdění skříní nn s koncovým dílem hloubky do 30 cm, výšky 105 cm a šířky do 150 cm</t>
  </si>
  <si>
    <t>-128707196</t>
  </si>
  <si>
    <t>145</t>
  </si>
  <si>
    <t>460680402</t>
  </si>
  <si>
    <t>Vysekání kapes a výklenků ve zdivu z lehkých betonů, dutých cihel a tvárnic pro krabice 10x10x8 cm</t>
  </si>
  <si>
    <t>1651299269</t>
  </si>
  <si>
    <t>146</t>
  </si>
  <si>
    <t>460680581</t>
  </si>
  <si>
    <t>Vysekání rýh pro montáž trubek a kabelů v cihelných zdech hloubky do 3 cm a šířky do 3 cm</t>
  </si>
  <si>
    <t>-317794414</t>
  </si>
  <si>
    <t>147</t>
  </si>
  <si>
    <t>460680583</t>
  </si>
  <si>
    <t>Vysekání rýh pro montáž trubek a kabelů v cihelných zdech hloubky do 3 cm a šířky do 7 cm</t>
  </si>
  <si>
    <t>-360871303</t>
  </si>
  <si>
    <t>148</t>
  </si>
  <si>
    <t>460710031</t>
  </si>
  <si>
    <t>Vyplnění a omítnutí rýh ve stěnách hloubky do 3 cm a šířky do 3 cm</t>
  </si>
  <si>
    <t>265312824</t>
  </si>
  <si>
    <t>149</t>
  </si>
  <si>
    <t>460710033</t>
  </si>
  <si>
    <t>Vyplnění a omítnutí rýh ve stěnách hloubky do 3 cm a šířky do 7 cm</t>
  </si>
  <si>
    <t>-777605519</t>
  </si>
  <si>
    <t>150</t>
  </si>
  <si>
    <t>460710102</t>
  </si>
  <si>
    <t>Zabetonování otvorů ve stropech plochy do 0,09 m2 a tloušťky do 20 cm</t>
  </si>
  <si>
    <t>1307419980</t>
  </si>
  <si>
    <t>VRN</t>
  </si>
  <si>
    <t>Vedlejší rozpočtové náklady</t>
  </si>
  <si>
    <t>VRN1</t>
  </si>
  <si>
    <t>Průzkumné, geodetické a projektové práce</t>
  </si>
  <si>
    <t>151</t>
  </si>
  <si>
    <t>013254000</t>
  </si>
  <si>
    <t>Dokumentace skutečného provedení stavby</t>
  </si>
  <si>
    <t>1024</t>
  </si>
  <si>
    <t>1872636215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</si>
</sst>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60/04/2020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MŠ Temenická / D.1.4.5 - Silnoproudá a slaboproudá elektroinstalace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MŠ Temenická 2309/61a, Šumperk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20. 10. 2020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Šumperk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Vlastimil Lacko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40.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'60-04-2020 - Stavební úpr...'!J28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'60-04-2020 - Stavební úpr...'!P126</f>
        <v>0</v>
      </c>
      <c r="AV95" s="124">
        <f>'60-04-2020 - Stavební úpr...'!J31</f>
        <v>0</v>
      </c>
      <c r="AW95" s="124">
        <f>'60-04-2020 - Stavební úpr...'!J32</f>
        <v>0</v>
      </c>
      <c r="AX95" s="124">
        <f>'60-04-2020 - Stavební úpr...'!J33</f>
        <v>0</v>
      </c>
      <c r="AY95" s="124">
        <f>'60-04-2020 - Stavební úpr...'!J34</f>
        <v>0</v>
      </c>
      <c r="AZ95" s="124">
        <f>'60-04-2020 - Stavební úpr...'!F31</f>
        <v>0</v>
      </c>
      <c r="BA95" s="124">
        <f>'60-04-2020 - Stavební úpr...'!F32</f>
        <v>0</v>
      </c>
      <c r="BB95" s="124">
        <f>'60-04-2020 - Stavební úpr...'!F33</f>
        <v>0</v>
      </c>
      <c r="BC95" s="124">
        <f>'60-04-2020 - Stavební úpr...'!F34</f>
        <v>0</v>
      </c>
      <c r="BD95" s="126">
        <f>'60-04-2020 - Stavební úpr...'!F35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UBLFL7SXE+XppvXa1iFha9k7OIRHmrJHb4xPCPfb7Elxg2/MZyyrpUGdKcVTuvd/pKbLnwqPvuCTux4Te+zMqg==" hashValue="tna2Z+UDfdy2NK2lRgpZWUGfxaGMMWfscTo+T/PchnqsZpUSEWYmOGLqsoSiABq5UGlwY0E+FhaLKJcNTcXOA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60-04-2020 - Stavební ú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83</v>
      </c>
    </row>
    <row r="4" s="1" customFormat="1" ht="24.96" customHeight="1">
      <c r="B4" s="17"/>
      <c r="D4" s="132" t="s">
        <v>84</v>
      </c>
      <c r="I4" s="128"/>
      <c r="L4" s="17"/>
      <c r="M4" s="133" t="s">
        <v>10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16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27" customHeight="1">
      <c r="A7" s="35"/>
      <c r="B7" s="41"/>
      <c r="C7" s="35"/>
      <c r="D7" s="35"/>
      <c r="E7" s="136" t="s">
        <v>17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18</v>
      </c>
      <c r="E9" s="35"/>
      <c r="F9" s="137" t="s">
        <v>1</v>
      </c>
      <c r="G9" s="35"/>
      <c r="H9" s="35"/>
      <c r="I9" s="138" t="s">
        <v>19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20</v>
      </c>
      <c r="E10" s="35"/>
      <c r="F10" s="137" t="s">
        <v>21</v>
      </c>
      <c r="G10" s="35"/>
      <c r="H10" s="35"/>
      <c r="I10" s="138" t="s">
        <v>22</v>
      </c>
      <c r="J10" s="139" t="str">
        <f>'Rekapitulace stavby'!AN8</f>
        <v>20. 10. 2020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24</v>
      </c>
      <c r="E12" s="35"/>
      <c r="F12" s="35"/>
      <c r="G12" s="35"/>
      <c r="H12" s="35"/>
      <c r="I12" s="138" t="s">
        <v>25</v>
      </c>
      <c r="J12" s="137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">
        <v>26</v>
      </c>
      <c r="F13" s="35"/>
      <c r="G13" s="35"/>
      <c r="H13" s="35"/>
      <c r="I13" s="138" t="s">
        <v>27</v>
      </c>
      <c r="J13" s="137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28</v>
      </c>
      <c r="E15" s="35"/>
      <c r="F15" s="35"/>
      <c r="G15" s="35"/>
      <c r="H15" s="35"/>
      <c r="I15" s="138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7"/>
      <c r="G16" s="137"/>
      <c r="H16" s="137"/>
      <c r="I16" s="138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30</v>
      </c>
      <c r="E18" s="35"/>
      <c r="F18" s="35"/>
      <c r="G18" s="35"/>
      <c r="H18" s="35"/>
      <c r="I18" s="138" t="s">
        <v>25</v>
      </c>
      <c r="J18" s="137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tr">
        <f>IF('Rekapitulace stavby'!E17="","",'Rekapitulace stavby'!E17)</f>
        <v xml:space="preserve"> </v>
      </c>
      <c r="F19" s="35"/>
      <c r="G19" s="35"/>
      <c r="H19" s="35"/>
      <c r="I19" s="138" t="s">
        <v>27</v>
      </c>
      <c r="J19" s="137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33</v>
      </c>
      <c r="E21" s="35"/>
      <c r="F21" s="35"/>
      <c r="G21" s="35"/>
      <c r="H21" s="35"/>
      <c r="I21" s="138" t="s">
        <v>25</v>
      </c>
      <c r="J21" s="137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">
        <v>34</v>
      </c>
      <c r="F22" s="35"/>
      <c r="G22" s="35"/>
      <c r="H22" s="35"/>
      <c r="I22" s="138" t="s">
        <v>27</v>
      </c>
      <c r="J22" s="137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35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36</v>
      </c>
      <c r="E28" s="35"/>
      <c r="F28" s="35"/>
      <c r="G28" s="35"/>
      <c r="H28" s="35"/>
      <c r="I28" s="135"/>
      <c r="J28" s="148">
        <f>ROUND(J126,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38</v>
      </c>
      <c r="G30" s="35"/>
      <c r="H30" s="35"/>
      <c r="I30" s="150" t="s">
        <v>37</v>
      </c>
      <c r="J30" s="149" t="s">
        <v>39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40</v>
      </c>
      <c r="E31" s="134" t="s">
        <v>41</v>
      </c>
      <c r="F31" s="152">
        <f>ROUND((SUM(BE126:BE291)),  2)</f>
        <v>0</v>
      </c>
      <c r="G31" s="35"/>
      <c r="H31" s="35"/>
      <c r="I31" s="153">
        <v>0.20999999999999999</v>
      </c>
      <c r="J31" s="152">
        <f>ROUND(((SUM(BE126:BE291))*I31),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42</v>
      </c>
      <c r="F32" s="152">
        <f>ROUND((SUM(BF126:BF291)),  2)</f>
        <v>0</v>
      </c>
      <c r="G32" s="35"/>
      <c r="H32" s="35"/>
      <c r="I32" s="153">
        <v>0.14999999999999999</v>
      </c>
      <c r="J32" s="152">
        <f>ROUND(((SUM(BF126:BF291))*I32),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43</v>
      </c>
      <c r="F33" s="152">
        <f>ROUND((SUM(BG126:BG291)),  2)</f>
        <v>0</v>
      </c>
      <c r="G33" s="35"/>
      <c r="H33" s="35"/>
      <c r="I33" s="153">
        <v>0.20999999999999999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44</v>
      </c>
      <c r="F34" s="152">
        <f>ROUND((SUM(BH126:BH291)),  2)</f>
        <v>0</v>
      </c>
      <c r="G34" s="35"/>
      <c r="H34" s="35"/>
      <c r="I34" s="153">
        <v>0.14999999999999999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45</v>
      </c>
      <c r="F35" s="152">
        <f>ROUND((SUM(BI126:BI291)),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46</v>
      </c>
      <c r="E37" s="156"/>
      <c r="F37" s="156"/>
      <c r="G37" s="157" t="s">
        <v>47</v>
      </c>
      <c r="H37" s="158" t="s">
        <v>48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53</v>
      </c>
      <c r="E65" s="170"/>
      <c r="F65" s="170"/>
      <c r="G65" s="162" t="s">
        <v>54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85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7" customHeight="1">
      <c r="A85" s="35"/>
      <c r="B85" s="36"/>
      <c r="C85" s="37"/>
      <c r="D85" s="37"/>
      <c r="E85" s="73" t="str">
        <f>E7</f>
        <v>Stavební úpravy MŠ Temenická / D.1.4.5 - Silnoproudá a slaboproudá elektroinstalace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MŠ Temenická 2309/61a, Šumperk</v>
      </c>
      <c r="G87" s="37"/>
      <c r="H87" s="37"/>
      <c r="I87" s="138" t="s">
        <v>22</v>
      </c>
      <c r="J87" s="76" t="str">
        <f>IF(J10="","",J10)</f>
        <v>20. 10. 2020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Město Šumperk</v>
      </c>
      <c r="G89" s="37"/>
      <c r="H89" s="37"/>
      <c r="I89" s="138" t="s">
        <v>30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138" t="s">
        <v>33</v>
      </c>
      <c r="J90" s="33" t="str">
        <f>E22</f>
        <v>Vlastimil Lacko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86</v>
      </c>
      <c r="D92" s="179"/>
      <c r="E92" s="179"/>
      <c r="F92" s="179"/>
      <c r="G92" s="179"/>
      <c r="H92" s="179"/>
      <c r="I92" s="180"/>
      <c r="J92" s="181" t="s">
        <v>87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88</v>
      </c>
      <c r="D94" s="37"/>
      <c r="E94" s="37"/>
      <c r="F94" s="37"/>
      <c r="G94" s="37"/>
      <c r="H94" s="37"/>
      <c r="I94" s="135"/>
      <c r="J94" s="107">
        <f>J126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89</v>
      </c>
    </row>
    <row r="95" s="9" customFormat="1" ht="24.96" customHeight="1">
      <c r="A95" s="9"/>
      <c r="B95" s="183"/>
      <c r="C95" s="184"/>
      <c r="D95" s="185" t="s">
        <v>90</v>
      </c>
      <c r="E95" s="186"/>
      <c r="F95" s="186"/>
      <c r="G95" s="186"/>
      <c r="H95" s="186"/>
      <c r="I95" s="187"/>
      <c r="J95" s="188">
        <f>J127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91</v>
      </c>
      <c r="E96" s="193"/>
      <c r="F96" s="193"/>
      <c r="G96" s="193"/>
      <c r="H96" s="193"/>
      <c r="I96" s="194"/>
      <c r="J96" s="195">
        <f>J128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0"/>
      <c r="C97" s="191"/>
      <c r="D97" s="192" t="s">
        <v>92</v>
      </c>
      <c r="E97" s="193"/>
      <c r="F97" s="193"/>
      <c r="G97" s="193"/>
      <c r="H97" s="193"/>
      <c r="I97" s="194"/>
      <c r="J97" s="195">
        <f>J132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83"/>
      <c r="C98" s="184"/>
      <c r="D98" s="185" t="s">
        <v>93</v>
      </c>
      <c r="E98" s="186"/>
      <c r="F98" s="186"/>
      <c r="G98" s="186"/>
      <c r="H98" s="186"/>
      <c r="I98" s="187"/>
      <c r="J98" s="188">
        <f>J137</f>
        <v>0</v>
      </c>
      <c r="K98" s="184"/>
      <c r="L98" s="18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0"/>
      <c r="C99" s="191"/>
      <c r="D99" s="192" t="s">
        <v>94</v>
      </c>
      <c r="E99" s="193"/>
      <c r="F99" s="193"/>
      <c r="G99" s="193"/>
      <c r="H99" s="193"/>
      <c r="I99" s="194"/>
      <c r="J99" s="195">
        <f>J138</f>
        <v>0</v>
      </c>
      <c r="K99" s="19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0"/>
      <c r="C100" s="191"/>
      <c r="D100" s="192" t="s">
        <v>95</v>
      </c>
      <c r="E100" s="193"/>
      <c r="F100" s="193"/>
      <c r="G100" s="193"/>
      <c r="H100" s="193"/>
      <c r="I100" s="194"/>
      <c r="J100" s="195">
        <f>J177</f>
        <v>0</v>
      </c>
      <c r="K100" s="19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0"/>
      <c r="C101" s="191"/>
      <c r="D101" s="192" t="s">
        <v>96</v>
      </c>
      <c r="E101" s="193"/>
      <c r="F101" s="193"/>
      <c r="G101" s="193"/>
      <c r="H101" s="193"/>
      <c r="I101" s="194"/>
      <c r="J101" s="195">
        <f>J183</f>
        <v>0</v>
      </c>
      <c r="K101" s="19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0"/>
      <c r="C102" s="191"/>
      <c r="D102" s="192" t="s">
        <v>97</v>
      </c>
      <c r="E102" s="193"/>
      <c r="F102" s="193"/>
      <c r="G102" s="193"/>
      <c r="H102" s="193"/>
      <c r="I102" s="194"/>
      <c r="J102" s="195">
        <f>J200</f>
        <v>0</v>
      </c>
      <c r="K102" s="19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0"/>
      <c r="C103" s="191"/>
      <c r="D103" s="192" t="s">
        <v>98</v>
      </c>
      <c r="E103" s="193"/>
      <c r="F103" s="193"/>
      <c r="G103" s="193"/>
      <c r="H103" s="193"/>
      <c r="I103" s="194"/>
      <c r="J103" s="195">
        <f>J262</f>
        <v>0</v>
      </c>
      <c r="K103" s="19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3"/>
      <c r="C104" s="184"/>
      <c r="D104" s="185" t="s">
        <v>99</v>
      </c>
      <c r="E104" s="186"/>
      <c r="F104" s="186"/>
      <c r="G104" s="186"/>
      <c r="H104" s="186"/>
      <c r="I104" s="187"/>
      <c r="J104" s="188">
        <f>J275</f>
        <v>0</v>
      </c>
      <c r="K104" s="184"/>
      <c r="L104" s="18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0"/>
      <c r="C105" s="191"/>
      <c r="D105" s="192" t="s">
        <v>100</v>
      </c>
      <c r="E105" s="193"/>
      <c r="F105" s="193"/>
      <c r="G105" s="193"/>
      <c r="H105" s="193"/>
      <c r="I105" s="194"/>
      <c r="J105" s="195">
        <f>J276</f>
        <v>0</v>
      </c>
      <c r="K105" s="19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0"/>
      <c r="C106" s="191"/>
      <c r="D106" s="192" t="s">
        <v>101</v>
      </c>
      <c r="E106" s="193"/>
      <c r="F106" s="193"/>
      <c r="G106" s="193"/>
      <c r="H106" s="193"/>
      <c r="I106" s="194"/>
      <c r="J106" s="195">
        <f>J280</f>
        <v>0</v>
      </c>
      <c r="K106" s="19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3"/>
      <c r="C107" s="184"/>
      <c r="D107" s="185" t="s">
        <v>102</v>
      </c>
      <c r="E107" s="186"/>
      <c r="F107" s="186"/>
      <c r="G107" s="186"/>
      <c r="H107" s="186"/>
      <c r="I107" s="187"/>
      <c r="J107" s="188">
        <f>J289</f>
        <v>0</v>
      </c>
      <c r="K107" s="184"/>
      <c r="L107" s="18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0"/>
      <c r="C108" s="191"/>
      <c r="D108" s="192" t="s">
        <v>103</v>
      </c>
      <c r="E108" s="193"/>
      <c r="F108" s="193"/>
      <c r="G108" s="193"/>
      <c r="H108" s="193"/>
      <c r="I108" s="194"/>
      <c r="J108" s="195">
        <f>J290</f>
        <v>0</v>
      </c>
      <c r="K108" s="19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135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17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177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104</v>
      </c>
      <c r="D115" s="37"/>
      <c r="E115" s="37"/>
      <c r="F115" s="37"/>
      <c r="G115" s="37"/>
      <c r="H115" s="37"/>
      <c r="I115" s="135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35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135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7" customHeight="1">
      <c r="A118" s="35"/>
      <c r="B118" s="36"/>
      <c r="C118" s="37"/>
      <c r="D118" s="37"/>
      <c r="E118" s="73" t="str">
        <f>E7</f>
        <v>Stavební úpravy MŠ Temenická / D.1.4.5 - Silnoproudá a slaboproudá elektroinstalace</v>
      </c>
      <c r="F118" s="37"/>
      <c r="G118" s="37"/>
      <c r="H118" s="37"/>
      <c r="I118" s="135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35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F10</f>
        <v>MŠ Temenická 2309/61a, Šumperk</v>
      </c>
      <c r="G120" s="37"/>
      <c r="H120" s="37"/>
      <c r="I120" s="138" t="s">
        <v>22</v>
      </c>
      <c r="J120" s="76" t="str">
        <f>IF(J10="","",J10)</f>
        <v>20. 10. 2020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35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E13</f>
        <v>Město Šumperk</v>
      </c>
      <c r="G122" s="37"/>
      <c r="H122" s="37"/>
      <c r="I122" s="138" t="s">
        <v>30</v>
      </c>
      <c r="J122" s="33" t="str">
        <f>E19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IF(E16="","",E16)</f>
        <v>Vyplň údaj</v>
      </c>
      <c r="G123" s="37"/>
      <c r="H123" s="37"/>
      <c r="I123" s="138" t="s">
        <v>33</v>
      </c>
      <c r="J123" s="33" t="str">
        <f>E22</f>
        <v>Vlastimil Lacko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135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7"/>
      <c r="B125" s="198"/>
      <c r="C125" s="199" t="s">
        <v>105</v>
      </c>
      <c r="D125" s="200" t="s">
        <v>61</v>
      </c>
      <c r="E125" s="200" t="s">
        <v>57</v>
      </c>
      <c r="F125" s="200" t="s">
        <v>58</v>
      </c>
      <c r="G125" s="200" t="s">
        <v>106</v>
      </c>
      <c r="H125" s="200" t="s">
        <v>107</v>
      </c>
      <c r="I125" s="201" t="s">
        <v>108</v>
      </c>
      <c r="J125" s="202" t="s">
        <v>87</v>
      </c>
      <c r="K125" s="203" t="s">
        <v>109</v>
      </c>
      <c r="L125" s="204"/>
      <c r="M125" s="97" t="s">
        <v>1</v>
      </c>
      <c r="N125" s="98" t="s">
        <v>40</v>
      </c>
      <c r="O125" s="98" t="s">
        <v>110</v>
      </c>
      <c r="P125" s="98" t="s">
        <v>111</v>
      </c>
      <c r="Q125" s="98" t="s">
        <v>112</v>
      </c>
      <c r="R125" s="98" t="s">
        <v>113</v>
      </c>
      <c r="S125" s="98" t="s">
        <v>114</v>
      </c>
      <c r="T125" s="99" t="s">
        <v>115</v>
      </c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</row>
    <row r="126" s="2" customFormat="1" ht="22.8" customHeight="1">
      <c r="A126" s="35"/>
      <c r="B126" s="36"/>
      <c r="C126" s="104" t="s">
        <v>116</v>
      </c>
      <c r="D126" s="37"/>
      <c r="E126" s="37"/>
      <c r="F126" s="37"/>
      <c r="G126" s="37"/>
      <c r="H126" s="37"/>
      <c r="I126" s="135"/>
      <c r="J126" s="205">
        <f>BK126</f>
        <v>0</v>
      </c>
      <c r="K126" s="37"/>
      <c r="L126" s="41"/>
      <c r="M126" s="100"/>
      <c r="N126" s="206"/>
      <c r="O126" s="101"/>
      <c r="P126" s="207">
        <f>P127+P137+P275+P289</f>
        <v>0</v>
      </c>
      <c r="Q126" s="101"/>
      <c r="R126" s="207">
        <f>R127+R137+R275+R289</f>
        <v>3.9495399999999998</v>
      </c>
      <c r="S126" s="101"/>
      <c r="T126" s="208">
        <f>T127+T137+T275+T289</f>
        <v>0.56500000000000006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75</v>
      </c>
      <c r="AU126" s="14" t="s">
        <v>89</v>
      </c>
      <c r="BK126" s="209">
        <f>BK127+BK137+BK275+BK289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117</v>
      </c>
      <c r="F127" s="213" t="s">
        <v>118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P128+P132</f>
        <v>0</v>
      </c>
      <c r="Q127" s="218"/>
      <c r="R127" s="219">
        <f>R128+R132</f>
        <v>0.0017000000000000001</v>
      </c>
      <c r="S127" s="218"/>
      <c r="T127" s="220">
        <f>T128+T132</f>
        <v>0.40500000000000003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81</v>
      </c>
      <c r="AT127" s="222" t="s">
        <v>75</v>
      </c>
      <c r="AU127" s="222" t="s">
        <v>76</v>
      </c>
      <c r="AY127" s="221" t="s">
        <v>119</v>
      </c>
      <c r="BK127" s="223">
        <f>BK128+BK132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120</v>
      </c>
      <c r="F128" s="224" t="s">
        <v>121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SUM(P129:P131)</f>
        <v>0</v>
      </c>
      <c r="Q128" s="218"/>
      <c r="R128" s="219">
        <f>SUM(R129:R131)</f>
        <v>0.0017000000000000001</v>
      </c>
      <c r="S128" s="218"/>
      <c r="T128" s="220">
        <f>SUM(T129:T131)</f>
        <v>0.40500000000000003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81</v>
      </c>
      <c r="AT128" s="222" t="s">
        <v>75</v>
      </c>
      <c r="AU128" s="222" t="s">
        <v>81</v>
      </c>
      <c r="AY128" s="221" t="s">
        <v>119</v>
      </c>
      <c r="BK128" s="223">
        <f>SUM(BK129:BK131)</f>
        <v>0</v>
      </c>
    </row>
    <row r="129" s="2" customFormat="1" ht="24" customHeight="1">
      <c r="A129" s="35"/>
      <c r="B129" s="36"/>
      <c r="C129" s="226" t="s">
        <v>81</v>
      </c>
      <c r="D129" s="226" t="s">
        <v>122</v>
      </c>
      <c r="E129" s="227" t="s">
        <v>123</v>
      </c>
      <c r="F129" s="228" t="s">
        <v>124</v>
      </c>
      <c r="G129" s="229" t="s">
        <v>125</v>
      </c>
      <c r="H129" s="230">
        <v>10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88"/>
      <c r="P129" s="236">
        <f>O129*H129</f>
        <v>0</v>
      </c>
      <c r="Q129" s="236">
        <v>0</v>
      </c>
      <c r="R129" s="236">
        <f>Q129*H129</f>
        <v>0</v>
      </c>
      <c r="S129" s="236">
        <v>0.032000000000000001</v>
      </c>
      <c r="T129" s="237">
        <f>S129*H129</f>
        <v>0.32000000000000001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126</v>
      </c>
      <c r="AT129" s="238" t="s">
        <v>122</v>
      </c>
      <c r="AU129" s="238" t="s">
        <v>83</v>
      </c>
      <c r="AY129" s="14" t="s">
        <v>119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4" t="s">
        <v>81</v>
      </c>
      <c r="BK129" s="239">
        <f>ROUND(I129*H129,2)</f>
        <v>0</v>
      </c>
      <c r="BL129" s="14" t="s">
        <v>126</v>
      </c>
      <c r="BM129" s="238" t="s">
        <v>127</v>
      </c>
    </row>
    <row r="130" s="2" customFormat="1" ht="24" customHeight="1">
      <c r="A130" s="35"/>
      <c r="B130" s="36"/>
      <c r="C130" s="226" t="s">
        <v>83</v>
      </c>
      <c r="D130" s="226" t="s">
        <v>122</v>
      </c>
      <c r="E130" s="227" t="s">
        <v>128</v>
      </c>
      <c r="F130" s="228" t="s">
        <v>129</v>
      </c>
      <c r="G130" s="229" t="s">
        <v>130</v>
      </c>
      <c r="H130" s="230">
        <v>60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88"/>
      <c r="P130" s="236">
        <f>O130*H130</f>
        <v>0</v>
      </c>
      <c r="Q130" s="236">
        <v>2.0000000000000002E-05</v>
      </c>
      <c r="R130" s="236">
        <f>Q130*H130</f>
        <v>0.0012000000000000001</v>
      </c>
      <c r="S130" s="236">
        <v>0.001</v>
      </c>
      <c r="T130" s="237">
        <f>S130*H130</f>
        <v>0.059999999999999998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126</v>
      </c>
      <c r="AT130" s="238" t="s">
        <v>122</v>
      </c>
      <c r="AU130" s="238" t="s">
        <v>83</v>
      </c>
      <c r="AY130" s="14" t="s">
        <v>119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4" t="s">
        <v>81</v>
      </c>
      <c r="BK130" s="239">
        <f>ROUND(I130*H130,2)</f>
        <v>0</v>
      </c>
      <c r="BL130" s="14" t="s">
        <v>126</v>
      </c>
      <c r="BM130" s="238" t="s">
        <v>131</v>
      </c>
    </row>
    <row r="131" s="2" customFormat="1" ht="24" customHeight="1">
      <c r="A131" s="35"/>
      <c r="B131" s="36"/>
      <c r="C131" s="226" t="s">
        <v>132</v>
      </c>
      <c r="D131" s="226" t="s">
        <v>122</v>
      </c>
      <c r="E131" s="227" t="s">
        <v>133</v>
      </c>
      <c r="F131" s="228" t="s">
        <v>134</v>
      </c>
      <c r="G131" s="229" t="s">
        <v>130</v>
      </c>
      <c r="H131" s="230">
        <v>25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88"/>
      <c r="P131" s="236">
        <f>O131*H131</f>
        <v>0</v>
      </c>
      <c r="Q131" s="236">
        <v>2.0000000000000002E-05</v>
      </c>
      <c r="R131" s="236">
        <f>Q131*H131</f>
        <v>0.00050000000000000001</v>
      </c>
      <c r="S131" s="236">
        <v>0.001</v>
      </c>
      <c r="T131" s="237">
        <f>S131*H131</f>
        <v>0.025000000000000001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126</v>
      </c>
      <c r="AT131" s="238" t="s">
        <v>122</v>
      </c>
      <c r="AU131" s="238" t="s">
        <v>83</v>
      </c>
      <c r="AY131" s="14" t="s">
        <v>119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4" t="s">
        <v>81</v>
      </c>
      <c r="BK131" s="239">
        <f>ROUND(I131*H131,2)</f>
        <v>0</v>
      </c>
      <c r="BL131" s="14" t="s">
        <v>126</v>
      </c>
      <c r="BM131" s="238" t="s">
        <v>135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136</v>
      </c>
      <c r="F132" s="224" t="s">
        <v>137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SUM(P133:P136)</f>
        <v>0</v>
      </c>
      <c r="Q132" s="218"/>
      <c r="R132" s="219">
        <f>SUM(R133:R136)</f>
        <v>0</v>
      </c>
      <c r="S132" s="218"/>
      <c r="T132" s="220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81</v>
      </c>
      <c r="AT132" s="222" t="s">
        <v>75</v>
      </c>
      <c r="AU132" s="222" t="s">
        <v>81</v>
      </c>
      <c r="AY132" s="221" t="s">
        <v>119</v>
      </c>
      <c r="BK132" s="223">
        <f>SUM(BK133:BK136)</f>
        <v>0</v>
      </c>
    </row>
    <row r="133" s="2" customFormat="1" ht="24" customHeight="1">
      <c r="A133" s="35"/>
      <c r="B133" s="36"/>
      <c r="C133" s="226" t="s">
        <v>126</v>
      </c>
      <c r="D133" s="226" t="s">
        <v>122</v>
      </c>
      <c r="E133" s="227" t="s">
        <v>138</v>
      </c>
      <c r="F133" s="228" t="s">
        <v>139</v>
      </c>
      <c r="G133" s="229" t="s">
        <v>140</v>
      </c>
      <c r="H133" s="230">
        <v>16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88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126</v>
      </c>
      <c r="AT133" s="238" t="s">
        <v>122</v>
      </c>
      <c r="AU133" s="238" t="s">
        <v>83</v>
      </c>
      <c r="AY133" s="14" t="s">
        <v>119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4" t="s">
        <v>81</v>
      </c>
      <c r="BK133" s="239">
        <f>ROUND(I133*H133,2)</f>
        <v>0</v>
      </c>
      <c r="BL133" s="14" t="s">
        <v>126</v>
      </c>
      <c r="BM133" s="238" t="s">
        <v>141</v>
      </c>
    </row>
    <row r="134" s="2" customFormat="1" ht="24" customHeight="1">
      <c r="A134" s="35"/>
      <c r="B134" s="36"/>
      <c r="C134" s="226" t="s">
        <v>142</v>
      </c>
      <c r="D134" s="226" t="s">
        <v>122</v>
      </c>
      <c r="E134" s="227" t="s">
        <v>143</v>
      </c>
      <c r="F134" s="228" t="s">
        <v>144</v>
      </c>
      <c r="G134" s="229" t="s">
        <v>140</v>
      </c>
      <c r="H134" s="230">
        <v>16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88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126</v>
      </c>
      <c r="AT134" s="238" t="s">
        <v>122</v>
      </c>
      <c r="AU134" s="238" t="s">
        <v>83</v>
      </c>
      <c r="AY134" s="14" t="s">
        <v>119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4" t="s">
        <v>81</v>
      </c>
      <c r="BK134" s="239">
        <f>ROUND(I134*H134,2)</f>
        <v>0</v>
      </c>
      <c r="BL134" s="14" t="s">
        <v>126</v>
      </c>
      <c r="BM134" s="238" t="s">
        <v>145</v>
      </c>
    </row>
    <row r="135" s="2" customFormat="1" ht="24" customHeight="1">
      <c r="A135" s="35"/>
      <c r="B135" s="36"/>
      <c r="C135" s="226" t="s">
        <v>146</v>
      </c>
      <c r="D135" s="226" t="s">
        <v>122</v>
      </c>
      <c r="E135" s="227" t="s">
        <v>147</v>
      </c>
      <c r="F135" s="228" t="s">
        <v>148</v>
      </c>
      <c r="G135" s="229" t="s">
        <v>140</v>
      </c>
      <c r="H135" s="230">
        <v>16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88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126</v>
      </c>
      <c r="AT135" s="238" t="s">
        <v>122</v>
      </c>
      <c r="AU135" s="238" t="s">
        <v>83</v>
      </c>
      <c r="AY135" s="14" t="s">
        <v>119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4" t="s">
        <v>81</v>
      </c>
      <c r="BK135" s="239">
        <f>ROUND(I135*H135,2)</f>
        <v>0</v>
      </c>
      <c r="BL135" s="14" t="s">
        <v>126</v>
      </c>
      <c r="BM135" s="238" t="s">
        <v>149</v>
      </c>
    </row>
    <row r="136" s="2" customFormat="1" ht="24" customHeight="1">
      <c r="A136" s="35"/>
      <c r="B136" s="36"/>
      <c r="C136" s="226" t="s">
        <v>150</v>
      </c>
      <c r="D136" s="226" t="s">
        <v>122</v>
      </c>
      <c r="E136" s="227" t="s">
        <v>151</v>
      </c>
      <c r="F136" s="228" t="s">
        <v>152</v>
      </c>
      <c r="G136" s="229" t="s">
        <v>140</v>
      </c>
      <c r="H136" s="230">
        <v>16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88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126</v>
      </c>
      <c r="AT136" s="238" t="s">
        <v>122</v>
      </c>
      <c r="AU136" s="238" t="s">
        <v>83</v>
      </c>
      <c r="AY136" s="14" t="s">
        <v>119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4" t="s">
        <v>81</v>
      </c>
      <c r="BK136" s="239">
        <f>ROUND(I136*H136,2)</f>
        <v>0</v>
      </c>
      <c r="BL136" s="14" t="s">
        <v>126</v>
      </c>
      <c r="BM136" s="238" t="s">
        <v>153</v>
      </c>
    </row>
    <row r="137" s="12" customFormat="1" ht="25.92" customHeight="1">
      <c r="A137" s="12"/>
      <c r="B137" s="210"/>
      <c r="C137" s="211"/>
      <c r="D137" s="212" t="s">
        <v>75</v>
      </c>
      <c r="E137" s="213" t="s">
        <v>154</v>
      </c>
      <c r="F137" s="213" t="s">
        <v>155</v>
      </c>
      <c r="G137" s="211"/>
      <c r="H137" s="211"/>
      <c r="I137" s="214"/>
      <c r="J137" s="215">
        <f>BK137</f>
        <v>0</v>
      </c>
      <c r="K137" s="211"/>
      <c r="L137" s="216"/>
      <c r="M137" s="217"/>
      <c r="N137" s="218"/>
      <c r="O137" s="218"/>
      <c r="P137" s="219">
        <f>P138+P177+P183+P200+P262</f>
        <v>0</v>
      </c>
      <c r="Q137" s="218"/>
      <c r="R137" s="219">
        <f>R138+R177+R183+R200+R262</f>
        <v>2.0525399999999996</v>
      </c>
      <c r="S137" s="218"/>
      <c r="T137" s="220">
        <f>T138+T177+T183+T200+T262</f>
        <v>0.16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83</v>
      </c>
      <c r="AT137" s="222" t="s">
        <v>75</v>
      </c>
      <c r="AU137" s="222" t="s">
        <v>76</v>
      </c>
      <c r="AY137" s="221" t="s">
        <v>119</v>
      </c>
      <c r="BK137" s="223">
        <f>BK138+BK177+BK183+BK200+BK262</f>
        <v>0</v>
      </c>
    </row>
    <row r="138" s="12" customFormat="1" ht="22.8" customHeight="1">
      <c r="A138" s="12"/>
      <c r="B138" s="210"/>
      <c r="C138" s="211"/>
      <c r="D138" s="212" t="s">
        <v>75</v>
      </c>
      <c r="E138" s="224" t="s">
        <v>156</v>
      </c>
      <c r="F138" s="224" t="s">
        <v>157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SUM(P139:P176)</f>
        <v>0</v>
      </c>
      <c r="Q138" s="218"/>
      <c r="R138" s="219">
        <f>SUM(R139:R176)</f>
        <v>0.95030000000000003</v>
      </c>
      <c r="S138" s="218"/>
      <c r="T138" s="220">
        <f>SUM(T139:T176)</f>
        <v>0.16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83</v>
      </c>
      <c r="AT138" s="222" t="s">
        <v>75</v>
      </c>
      <c r="AU138" s="222" t="s">
        <v>81</v>
      </c>
      <c r="AY138" s="221" t="s">
        <v>119</v>
      </c>
      <c r="BK138" s="223">
        <f>SUM(BK139:BK176)</f>
        <v>0</v>
      </c>
    </row>
    <row r="139" s="2" customFormat="1" ht="24" customHeight="1">
      <c r="A139" s="35"/>
      <c r="B139" s="36"/>
      <c r="C139" s="226" t="s">
        <v>158</v>
      </c>
      <c r="D139" s="226" t="s">
        <v>122</v>
      </c>
      <c r="E139" s="227" t="s">
        <v>159</v>
      </c>
      <c r="F139" s="228" t="s">
        <v>160</v>
      </c>
      <c r="G139" s="229" t="s">
        <v>125</v>
      </c>
      <c r="H139" s="230">
        <v>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88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161</v>
      </c>
      <c r="AT139" s="238" t="s">
        <v>122</v>
      </c>
      <c r="AU139" s="238" t="s">
        <v>83</v>
      </c>
      <c r="AY139" s="14" t="s">
        <v>119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4" t="s">
        <v>81</v>
      </c>
      <c r="BK139" s="239">
        <f>ROUND(I139*H139,2)</f>
        <v>0</v>
      </c>
      <c r="BL139" s="14" t="s">
        <v>161</v>
      </c>
      <c r="BM139" s="238" t="s">
        <v>162</v>
      </c>
    </row>
    <row r="140" s="2" customFormat="1" ht="24" customHeight="1">
      <c r="A140" s="35"/>
      <c r="B140" s="36"/>
      <c r="C140" s="226" t="s">
        <v>120</v>
      </c>
      <c r="D140" s="226" t="s">
        <v>122</v>
      </c>
      <c r="E140" s="227" t="s">
        <v>163</v>
      </c>
      <c r="F140" s="228" t="s">
        <v>164</v>
      </c>
      <c r="G140" s="229" t="s">
        <v>125</v>
      </c>
      <c r="H140" s="230">
        <v>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88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161</v>
      </c>
      <c r="AT140" s="238" t="s">
        <v>122</v>
      </c>
      <c r="AU140" s="238" t="s">
        <v>83</v>
      </c>
      <c r="AY140" s="14" t="s">
        <v>119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4" t="s">
        <v>81</v>
      </c>
      <c r="BK140" s="239">
        <f>ROUND(I140*H140,2)</f>
        <v>0</v>
      </c>
      <c r="BL140" s="14" t="s">
        <v>161</v>
      </c>
      <c r="BM140" s="238" t="s">
        <v>165</v>
      </c>
    </row>
    <row r="141" s="2" customFormat="1" ht="24" customHeight="1">
      <c r="A141" s="35"/>
      <c r="B141" s="36"/>
      <c r="C141" s="226" t="s">
        <v>166</v>
      </c>
      <c r="D141" s="226" t="s">
        <v>122</v>
      </c>
      <c r="E141" s="227" t="s">
        <v>167</v>
      </c>
      <c r="F141" s="228" t="s">
        <v>168</v>
      </c>
      <c r="G141" s="229" t="s">
        <v>125</v>
      </c>
      <c r="H141" s="230">
        <v>20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88"/>
      <c r="P141" s="236">
        <f>O141*H141</f>
        <v>0</v>
      </c>
      <c r="Q141" s="236">
        <v>0</v>
      </c>
      <c r="R141" s="236">
        <f>Q141*H141</f>
        <v>0</v>
      </c>
      <c r="S141" s="236">
        <v>0.0080000000000000002</v>
      </c>
      <c r="T141" s="237">
        <f>S141*H141</f>
        <v>0.16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126</v>
      </c>
      <c r="AT141" s="238" t="s">
        <v>122</v>
      </c>
      <c r="AU141" s="238" t="s">
        <v>83</v>
      </c>
      <c r="AY141" s="14" t="s">
        <v>119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4" t="s">
        <v>81</v>
      </c>
      <c r="BK141" s="239">
        <f>ROUND(I141*H141,2)</f>
        <v>0</v>
      </c>
      <c r="BL141" s="14" t="s">
        <v>126</v>
      </c>
      <c r="BM141" s="238" t="s">
        <v>169</v>
      </c>
    </row>
    <row r="142" s="2" customFormat="1" ht="24" customHeight="1">
      <c r="A142" s="35"/>
      <c r="B142" s="36"/>
      <c r="C142" s="226" t="s">
        <v>170</v>
      </c>
      <c r="D142" s="226" t="s">
        <v>122</v>
      </c>
      <c r="E142" s="227" t="s">
        <v>171</v>
      </c>
      <c r="F142" s="228" t="s">
        <v>172</v>
      </c>
      <c r="G142" s="229" t="s">
        <v>130</v>
      </c>
      <c r="H142" s="230">
        <v>1250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88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161</v>
      </c>
      <c r="AT142" s="238" t="s">
        <v>122</v>
      </c>
      <c r="AU142" s="238" t="s">
        <v>83</v>
      </c>
      <c r="AY142" s="14" t="s">
        <v>119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4" t="s">
        <v>81</v>
      </c>
      <c r="BK142" s="239">
        <f>ROUND(I142*H142,2)</f>
        <v>0</v>
      </c>
      <c r="BL142" s="14" t="s">
        <v>161</v>
      </c>
      <c r="BM142" s="238" t="s">
        <v>173</v>
      </c>
    </row>
    <row r="143" s="2" customFormat="1" ht="16.5" customHeight="1">
      <c r="A143" s="35"/>
      <c r="B143" s="36"/>
      <c r="C143" s="240" t="s">
        <v>174</v>
      </c>
      <c r="D143" s="240" t="s">
        <v>175</v>
      </c>
      <c r="E143" s="241" t="s">
        <v>176</v>
      </c>
      <c r="F143" s="242" t="s">
        <v>177</v>
      </c>
      <c r="G143" s="243" t="s">
        <v>130</v>
      </c>
      <c r="H143" s="244">
        <v>1250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88"/>
      <c r="P143" s="236">
        <f>O143*H143</f>
        <v>0</v>
      </c>
      <c r="Q143" s="236">
        <v>4.0000000000000003E-05</v>
      </c>
      <c r="R143" s="236">
        <f>Q143*H143</f>
        <v>0.050000000000000003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178</v>
      </c>
      <c r="AT143" s="238" t="s">
        <v>175</v>
      </c>
      <c r="AU143" s="238" t="s">
        <v>83</v>
      </c>
      <c r="AY143" s="14" t="s">
        <v>119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4" t="s">
        <v>81</v>
      </c>
      <c r="BK143" s="239">
        <f>ROUND(I143*H143,2)</f>
        <v>0</v>
      </c>
      <c r="BL143" s="14" t="s">
        <v>161</v>
      </c>
      <c r="BM143" s="238" t="s">
        <v>179</v>
      </c>
    </row>
    <row r="144" s="2" customFormat="1" ht="24" customHeight="1">
      <c r="A144" s="35"/>
      <c r="B144" s="36"/>
      <c r="C144" s="226" t="s">
        <v>180</v>
      </c>
      <c r="D144" s="226" t="s">
        <v>122</v>
      </c>
      <c r="E144" s="227" t="s">
        <v>181</v>
      </c>
      <c r="F144" s="228" t="s">
        <v>172</v>
      </c>
      <c r="G144" s="229" t="s">
        <v>130</v>
      </c>
      <c r="H144" s="230">
        <v>2700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88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161</v>
      </c>
      <c r="AT144" s="238" t="s">
        <v>122</v>
      </c>
      <c r="AU144" s="238" t="s">
        <v>83</v>
      </c>
      <c r="AY144" s="14" t="s">
        <v>119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4" t="s">
        <v>81</v>
      </c>
      <c r="BK144" s="239">
        <f>ROUND(I144*H144,2)</f>
        <v>0</v>
      </c>
      <c r="BL144" s="14" t="s">
        <v>161</v>
      </c>
      <c r="BM144" s="238" t="s">
        <v>182</v>
      </c>
    </row>
    <row r="145" s="2" customFormat="1" ht="16.5" customHeight="1">
      <c r="A145" s="35"/>
      <c r="B145" s="36"/>
      <c r="C145" s="240" t="s">
        <v>183</v>
      </c>
      <c r="D145" s="240" t="s">
        <v>175</v>
      </c>
      <c r="E145" s="241" t="s">
        <v>184</v>
      </c>
      <c r="F145" s="242" t="s">
        <v>185</v>
      </c>
      <c r="G145" s="243" t="s">
        <v>130</v>
      </c>
      <c r="H145" s="244">
        <v>2700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41</v>
      </c>
      <c r="O145" s="88"/>
      <c r="P145" s="236">
        <f>O145*H145</f>
        <v>0</v>
      </c>
      <c r="Q145" s="236">
        <v>4.0000000000000003E-05</v>
      </c>
      <c r="R145" s="236">
        <f>Q145*H145</f>
        <v>0.10800000000000001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178</v>
      </c>
      <c r="AT145" s="238" t="s">
        <v>175</v>
      </c>
      <c r="AU145" s="238" t="s">
        <v>83</v>
      </c>
      <c r="AY145" s="14" t="s">
        <v>119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4" t="s">
        <v>81</v>
      </c>
      <c r="BK145" s="239">
        <f>ROUND(I145*H145,2)</f>
        <v>0</v>
      </c>
      <c r="BL145" s="14" t="s">
        <v>161</v>
      </c>
      <c r="BM145" s="238" t="s">
        <v>186</v>
      </c>
    </row>
    <row r="146" s="2" customFormat="1" ht="24" customHeight="1">
      <c r="A146" s="35"/>
      <c r="B146" s="36"/>
      <c r="C146" s="226" t="s">
        <v>8</v>
      </c>
      <c r="D146" s="226" t="s">
        <v>122</v>
      </c>
      <c r="E146" s="227" t="s">
        <v>187</v>
      </c>
      <c r="F146" s="228" t="s">
        <v>188</v>
      </c>
      <c r="G146" s="229" t="s">
        <v>130</v>
      </c>
      <c r="H146" s="230">
        <v>700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88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161</v>
      </c>
      <c r="AT146" s="238" t="s">
        <v>122</v>
      </c>
      <c r="AU146" s="238" t="s">
        <v>83</v>
      </c>
      <c r="AY146" s="14" t="s">
        <v>119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4" t="s">
        <v>81</v>
      </c>
      <c r="BK146" s="239">
        <f>ROUND(I146*H146,2)</f>
        <v>0</v>
      </c>
      <c r="BL146" s="14" t="s">
        <v>161</v>
      </c>
      <c r="BM146" s="238" t="s">
        <v>189</v>
      </c>
    </row>
    <row r="147" s="2" customFormat="1" ht="16.5" customHeight="1">
      <c r="A147" s="35"/>
      <c r="B147" s="36"/>
      <c r="C147" s="240" t="s">
        <v>161</v>
      </c>
      <c r="D147" s="240" t="s">
        <v>175</v>
      </c>
      <c r="E147" s="241" t="s">
        <v>190</v>
      </c>
      <c r="F147" s="242" t="s">
        <v>177</v>
      </c>
      <c r="G147" s="243" t="s">
        <v>130</v>
      </c>
      <c r="H147" s="244">
        <v>700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41</v>
      </c>
      <c r="O147" s="88"/>
      <c r="P147" s="236">
        <f>O147*H147</f>
        <v>0</v>
      </c>
      <c r="Q147" s="236">
        <v>4.0000000000000003E-05</v>
      </c>
      <c r="R147" s="236">
        <f>Q147*H147</f>
        <v>0.028000000000000001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178</v>
      </c>
      <c r="AT147" s="238" t="s">
        <v>175</v>
      </c>
      <c r="AU147" s="238" t="s">
        <v>83</v>
      </c>
      <c r="AY147" s="14" t="s">
        <v>119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4" t="s">
        <v>81</v>
      </c>
      <c r="BK147" s="239">
        <f>ROUND(I147*H147,2)</f>
        <v>0</v>
      </c>
      <c r="BL147" s="14" t="s">
        <v>161</v>
      </c>
      <c r="BM147" s="238" t="s">
        <v>191</v>
      </c>
    </row>
    <row r="148" s="2" customFormat="1" ht="24" customHeight="1">
      <c r="A148" s="35"/>
      <c r="B148" s="36"/>
      <c r="C148" s="226" t="s">
        <v>192</v>
      </c>
      <c r="D148" s="226" t="s">
        <v>122</v>
      </c>
      <c r="E148" s="227" t="s">
        <v>193</v>
      </c>
      <c r="F148" s="228" t="s">
        <v>194</v>
      </c>
      <c r="G148" s="229" t="s">
        <v>130</v>
      </c>
      <c r="H148" s="230">
        <v>50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88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161</v>
      </c>
      <c r="AT148" s="238" t="s">
        <v>122</v>
      </c>
      <c r="AU148" s="238" t="s">
        <v>83</v>
      </c>
      <c r="AY148" s="14" t="s">
        <v>119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4" t="s">
        <v>81</v>
      </c>
      <c r="BK148" s="239">
        <f>ROUND(I148*H148,2)</f>
        <v>0</v>
      </c>
      <c r="BL148" s="14" t="s">
        <v>161</v>
      </c>
      <c r="BM148" s="238" t="s">
        <v>195</v>
      </c>
    </row>
    <row r="149" s="2" customFormat="1" ht="16.5" customHeight="1">
      <c r="A149" s="35"/>
      <c r="B149" s="36"/>
      <c r="C149" s="240" t="s">
        <v>196</v>
      </c>
      <c r="D149" s="240" t="s">
        <v>175</v>
      </c>
      <c r="E149" s="241" t="s">
        <v>197</v>
      </c>
      <c r="F149" s="242" t="s">
        <v>198</v>
      </c>
      <c r="G149" s="243" t="s">
        <v>130</v>
      </c>
      <c r="H149" s="244">
        <v>50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41</v>
      </c>
      <c r="O149" s="88"/>
      <c r="P149" s="236">
        <f>O149*H149</f>
        <v>0</v>
      </c>
      <c r="Q149" s="236">
        <v>0.00017000000000000001</v>
      </c>
      <c r="R149" s="236">
        <f>Q149*H149</f>
        <v>0.0085000000000000006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178</v>
      </c>
      <c r="AT149" s="238" t="s">
        <v>175</v>
      </c>
      <c r="AU149" s="238" t="s">
        <v>83</v>
      </c>
      <c r="AY149" s="14" t="s">
        <v>119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4" t="s">
        <v>81</v>
      </c>
      <c r="BK149" s="239">
        <f>ROUND(I149*H149,2)</f>
        <v>0</v>
      </c>
      <c r="BL149" s="14" t="s">
        <v>161</v>
      </c>
      <c r="BM149" s="238" t="s">
        <v>199</v>
      </c>
    </row>
    <row r="150" s="2" customFormat="1" ht="24" customHeight="1">
      <c r="A150" s="35"/>
      <c r="B150" s="36"/>
      <c r="C150" s="226" t="s">
        <v>200</v>
      </c>
      <c r="D150" s="226" t="s">
        <v>122</v>
      </c>
      <c r="E150" s="227" t="s">
        <v>201</v>
      </c>
      <c r="F150" s="228" t="s">
        <v>202</v>
      </c>
      <c r="G150" s="229" t="s">
        <v>130</v>
      </c>
      <c r="H150" s="230">
        <v>30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41</v>
      </c>
      <c r="O150" s="88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161</v>
      </c>
      <c r="AT150" s="238" t="s">
        <v>122</v>
      </c>
      <c r="AU150" s="238" t="s">
        <v>83</v>
      </c>
      <c r="AY150" s="14" t="s">
        <v>119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4" t="s">
        <v>81</v>
      </c>
      <c r="BK150" s="239">
        <f>ROUND(I150*H150,2)</f>
        <v>0</v>
      </c>
      <c r="BL150" s="14" t="s">
        <v>161</v>
      </c>
      <c r="BM150" s="238" t="s">
        <v>203</v>
      </c>
    </row>
    <row r="151" s="2" customFormat="1" ht="36" customHeight="1">
      <c r="A151" s="35"/>
      <c r="B151" s="36"/>
      <c r="C151" s="240" t="s">
        <v>204</v>
      </c>
      <c r="D151" s="240" t="s">
        <v>175</v>
      </c>
      <c r="E151" s="241" t="s">
        <v>205</v>
      </c>
      <c r="F151" s="242" t="s">
        <v>206</v>
      </c>
      <c r="G151" s="243" t="s">
        <v>130</v>
      </c>
      <c r="H151" s="244">
        <v>30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41</v>
      </c>
      <c r="O151" s="88"/>
      <c r="P151" s="236">
        <f>O151*H151</f>
        <v>0</v>
      </c>
      <c r="Q151" s="236">
        <v>0.00050000000000000001</v>
      </c>
      <c r="R151" s="236">
        <f>Q151*H151</f>
        <v>0.014999999999999999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178</v>
      </c>
      <c r="AT151" s="238" t="s">
        <v>175</v>
      </c>
      <c r="AU151" s="238" t="s">
        <v>83</v>
      </c>
      <c r="AY151" s="14" t="s">
        <v>119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4" t="s">
        <v>81</v>
      </c>
      <c r="BK151" s="239">
        <f>ROUND(I151*H151,2)</f>
        <v>0</v>
      </c>
      <c r="BL151" s="14" t="s">
        <v>161</v>
      </c>
      <c r="BM151" s="238" t="s">
        <v>207</v>
      </c>
    </row>
    <row r="152" s="2" customFormat="1" ht="24" customHeight="1">
      <c r="A152" s="35"/>
      <c r="B152" s="36"/>
      <c r="C152" s="226" t="s">
        <v>7</v>
      </c>
      <c r="D152" s="226" t="s">
        <v>122</v>
      </c>
      <c r="E152" s="227" t="s">
        <v>208</v>
      </c>
      <c r="F152" s="228" t="s">
        <v>209</v>
      </c>
      <c r="G152" s="229" t="s">
        <v>130</v>
      </c>
      <c r="H152" s="230">
        <v>450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41</v>
      </c>
      <c r="O152" s="88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161</v>
      </c>
      <c r="AT152" s="238" t="s">
        <v>122</v>
      </c>
      <c r="AU152" s="238" t="s">
        <v>83</v>
      </c>
      <c r="AY152" s="14" t="s">
        <v>119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4" t="s">
        <v>81</v>
      </c>
      <c r="BK152" s="239">
        <f>ROUND(I152*H152,2)</f>
        <v>0</v>
      </c>
      <c r="BL152" s="14" t="s">
        <v>161</v>
      </c>
      <c r="BM152" s="238" t="s">
        <v>210</v>
      </c>
    </row>
    <row r="153" s="2" customFormat="1" ht="16.5" customHeight="1">
      <c r="A153" s="35"/>
      <c r="B153" s="36"/>
      <c r="C153" s="240" t="s">
        <v>211</v>
      </c>
      <c r="D153" s="240" t="s">
        <v>175</v>
      </c>
      <c r="E153" s="241" t="s">
        <v>212</v>
      </c>
      <c r="F153" s="242" t="s">
        <v>213</v>
      </c>
      <c r="G153" s="243" t="s">
        <v>130</v>
      </c>
      <c r="H153" s="244">
        <v>450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41</v>
      </c>
      <c r="O153" s="88"/>
      <c r="P153" s="236">
        <f>O153*H153</f>
        <v>0</v>
      </c>
      <c r="Q153" s="236">
        <v>0.00010000000000000001</v>
      </c>
      <c r="R153" s="236">
        <f>Q153*H153</f>
        <v>0.045000000000000005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178</v>
      </c>
      <c r="AT153" s="238" t="s">
        <v>175</v>
      </c>
      <c r="AU153" s="238" t="s">
        <v>83</v>
      </c>
      <c r="AY153" s="14" t="s">
        <v>119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4" t="s">
        <v>81</v>
      </c>
      <c r="BK153" s="239">
        <f>ROUND(I153*H153,2)</f>
        <v>0</v>
      </c>
      <c r="BL153" s="14" t="s">
        <v>161</v>
      </c>
      <c r="BM153" s="238" t="s">
        <v>214</v>
      </c>
    </row>
    <row r="154" s="2" customFormat="1" ht="24" customHeight="1">
      <c r="A154" s="35"/>
      <c r="B154" s="36"/>
      <c r="C154" s="226" t="s">
        <v>215</v>
      </c>
      <c r="D154" s="226" t="s">
        <v>122</v>
      </c>
      <c r="E154" s="227" t="s">
        <v>216</v>
      </c>
      <c r="F154" s="228" t="s">
        <v>217</v>
      </c>
      <c r="G154" s="229" t="s">
        <v>130</v>
      </c>
      <c r="H154" s="230">
        <v>650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41</v>
      </c>
      <c r="O154" s="88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161</v>
      </c>
      <c r="AT154" s="238" t="s">
        <v>122</v>
      </c>
      <c r="AU154" s="238" t="s">
        <v>83</v>
      </c>
      <c r="AY154" s="14" t="s">
        <v>119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4" t="s">
        <v>81</v>
      </c>
      <c r="BK154" s="239">
        <f>ROUND(I154*H154,2)</f>
        <v>0</v>
      </c>
      <c r="BL154" s="14" t="s">
        <v>161</v>
      </c>
      <c r="BM154" s="238" t="s">
        <v>218</v>
      </c>
    </row>
    <row r="155" s="2" customFormat="1" ht="16.5" customHeight="1">
      <c r="A155" s="35"/>
      <c r="B155" s="36"/>
      <c r="C155" s="240" t="s">
        <v>219</v>
      </c>
      <c r="D155" s="240" t="s">
        <v>175</v>
      </c>
      <c r="E155" s="241" t="s">
        <v>220</v>
      </c>
      <c r="F155" s="242" t="s">
        <v>221</v>
      </c>
      <c r="G155" s="243" t="s">
        <v>130</v>
      </c>
      <c r="H155" s="244">
        <v>650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41</v>
      </c>
      <c r="O155" s="88"/>
      <c r="P155" s="236">
        <f>O155*H155</f>
        <v>0</v>
      </c>
      <c r="Q155" s="236">
        <v>0.00012</v>
      </c>
      <c r="R155" s="236">
        <f>Q155*H155</f>
        <v>0.078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178</v>
      </c>
      <c r="AT155" s="238" t="s">
        <v>175</v>
      </c>
      <c r="AU155" s="238" t="s">
        <v>83</v>
      </c>
      <c r="AY155" s="14" t="s">
        <v>119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4" t="s">
        <v>81</v>
      </c>
      <c r="BK155" s="239">
        <f>ROUND(I155*H155,2)</f>
        <v>0</v>
      </c>
      <c r="BL155" s="14" t="s">
        <v>161</v>
      </c>
      <c r="BM155" s="238" t="s">
        <v>222</v>
      </c>
    </row>
    <row r="156" s="2" customFormat="1" ht="24" customHeight="1">
      <c r="A156" s="35"/>
      <c r="B156" s="36"/>
      <c r="C156" s="226" t="s">
        <v>223</v>
      </c>
      <c r="D156" s="226" t="s">
        <v>122</v>
      </c>
      <c r="E156" s="227" t="s">
        <v>224</v>
      </c>
      <c r="F156" s="228" t="s">
        <v>217</v>
      </c>
      <c r="G156" s="229" t="s">
        <v>130</v>
      </c>
      <c r="H156" s="230">
        <v>275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41</v>
      </c>
      <c r="O156" s="88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161</v>
      </c>
      <c r="AT156" s="238" t="s">
        <v>122</v>
      </c>
      <c r="AU156" s="238" t="s">
        <v>83</v>
      </c>
      <c r="AY156" s="14" t="s">
        <v>119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4" t="s">
        <v>81</v>
      </c>
      <c r="BK156" s="239">
        <f>ROUND(I156*H156,2)</f>
        <v>0</v>
      </c>
      <c r="BL156" s="14" t="s">
        <v>161</v>
      </c>
      <c r="BM156" s="238" t="s">
        <v>225</v>
      </c>
    </row>
    <row r="157" s="2" customFormat="1" ht="16.5" customHeight="1">
      <c r="A157" s="35"/>
      <c r="B157" s="36"/>
      <c r="C157" s="240" t="s">
        <v>226</v>
      </c>
      <c r="D157" s="240" t="s">
        <v>175</v>
      </c>
      <c r="E157" s="241" t="s">
        <v>227</v>
      </c>
      <c r="F157" s="242" t="s">
        <v>228</v>
      </c>
      <c r="G157" s="243" t="s">
        <v>130</v>
      </c>
      <c r="H157" s="244">
        <v>275</v>
      </c>
      <c r="I157" s="245"/>
      <c r="J157" s="246">
        <f>ROUND(I157*H157,2)</f>
        <v>0</v>
      </c>
      <c r="K157" s="247"/>
      <c r="L157" s="248"/>
      <c r="M157" s="249" t="s">
        <v>1</v>
      </c>
      <c r="N157" s="250" t="s">
        <v>41</v>
      </c>
      <c r="O157" s="88"/>
      <c r="P157" s="236">
        <f>O157*H157</f>
        <v>0</v>
      </c>
      <c r="Q157" s="236">
        <v>0.00012</v>
      </c>
      <c r="R157" s="236">
        <f>Q157*H157</f>
        <v>0.033000000000000002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178</v>
      </c>
      <c r="AT157" s="238" t="s">
        <v>175</v>
      </c>
      <c r="AU157" s="238" t="s">
        <v>83</v>
      </c>
      <c r="AY157" s="14" t="s">
        <v>119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4" t="s">
        <v>81</v>
      </c>
      <c r="BK157" s="239">
        <f>ROUND(I157*H157,2)</f>
        <v>0</v>
      </c>
      <c r="BL157" s="14" t="s">
        <v>161</v>
      </c>
      <c r="BM157" s="238" t="s">
        <v>229</v>
      </c>
    </row>
    <row r="158" s="2" customFormat="1" ht="24" customHeight="1">
      <c r="A158" s="35"/>
      <c r="B158" s="36"/>
      <c r="C158" s="226" t="s">
        <v>230</v>
      </c>
      <c r="D158" s="226" t="s">
        <v>122</v>
      </c>
      <c r="E158" s="227" t="s">
        <v>231</v>
      </c>
      <c r="F158" s="228" t="s">
        <v>232</v>
      </c>
      <c r="G158" s="229" t="s">
        <v>130</v>
      </c>
      <c r="H158" s="230">
        <v>1100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41</v>
      </c>
      <c r="O158" s="88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161</v>
      </c>
      <c r="AT158" s="238" t="s">
        <v>122</v>
      </c>
      <c r="AU158" s="238" t="s">
        <v>83</v>
      </c>
      <c r="AY158" s="14" t="s">
        <v>119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4" t="s">
        <v>81</v>
      </c>
      <c r="BK158" s="239">
        <f>ROUND(I158*H158,2)</f>
        <v>0</v>
      </c>
      <c r="BL158" s="14" t="s">
        <v>161</v>
      </c>
      <c r="BM158" s="238" t="s">
        <v>233</v>
      </c>
    </row>
    <row r="159" s="2" customFormat="1" ht="16.5" customHeight="1">
      <c r="A159" s="35"/>
      <c r="B159" s="36"/>
      <c r="C159" s="240" t="s">
        <v>234</v>
      </c>
      <c r="D159" s="240" t="s">
        <v>175</v>
      </c>
      <c r="E159" s="241" t="s">
        <v>235</v>
      </c>
      <c r="F159" s="242" t="s">
        <v>236</v>
      </c>
      <c r="G159" s="243" t="s">
        <v>130</v>
      </c>
      <c r="H159" s="244">
        <v>1100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41</v>
      </c>
      <c r="O159" s="88"/>
      <c r="P159" s="236">
        <f>O159*H159</f>
        <v>0</v>
      </c>
      <c r="Q159" s="236">
        <v>0.00017000000000000001</v>
      </c>
      <c r="R159" s="236">
        <f>Q159*H159</f>
        <v>0.187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178</v>
      </c>
      <c r="AT159" s="238" t="s">
        <v>175</v>
      </c>
      <c r="AU159" s="238" t="s">
        <v>83</v>
      </c>
      <c r="AY159" s="14" t="s">
        <v>119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4" t="s">
        <v>81</v>
      </c>
      <c r="BK159" s="239">
        <f>ROUND(I159*H159,2)</f>
        <v>0</v>
      </c>
      <c r="BL159" s="14" t="s">
        <v>161</v>
      </c>
      <c r="BM159" s="238" t="s">
        <v>237</v>
      </c>
    </row>
    <row r="160" s="2" customFormat="1" ht="24" customHeight="1">
      <c r="A160" s="35"/>
      <c r="B160" s="36"/>
      <c r="C160" s="226" t="s">
        <v>238</v>
      </c>
      <c r="D160" s="226" t="s">
        <v>122</v>
      </c>
      <c r="E160" s="227" t="s">
        <v>239</v>
      </c>
      <c r="F160" s="228" t="s">
        <v>240</v>
      </c>
      <c r="G160" s="229" t="s">
        <v>130</v>
      </c>
      <c r="H160" s="230">
        <v>30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41</v>
      </c>
      <c r="O160" s="88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161</v>
      </c>
      <c r="AT160" s="238" t="s">
        <v>122</v>
      </c>
      <c r="AU160" s="238" t="s">
        <v>83</v>
      </c>
      <c r="AY160" s="14" t="s">
        <v>119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4" t="s">
        <v>81</v>
      </c>
      <c r="BK160" s="239">
        <f>ROUND(I160*H160,2)</f>
        <v>0</v>
      </c>
      <c r="BL160" s="14" t="s">
        <v>161</v>
      </c>
      <c r="BM160" s="238" t="s">
        <v>241</v>
      </c>
    </row>
    <row r="161" s="2" customFormat="1" ht="16.5" customHeight="1">
      <c r="A161" s="35"/>
      <c r="B161" s="36"/>
      <c r="C161" s="240" t="s">
        <v>242</v>
      </c>
      <c r="D161" s="240" t="s">
        <v>175</v>
      </c>
      <c r="E161" s="241" t="s">
        <v>243</v>
      </c>
      <c r="F161" s="242" t="s">
        <v>244</v>
      </c>
      <c r="G161" s="243" t="s">
        <v>130</v>
      </c>
      <c r="H161" s="244">
        <v>30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41</v>
      </c>
      <c r="O161" s="88"/>
      <c r="P161" s="236">
        <f>O161*H161</f>
        <v>0</v>
      </c>
      <c r="Q161" s="236">
        <v>0.00016000000000000001</v>
      </c>
      <c r="R161" s="236">
        <f>Q161*H161</f>
        <v>0.0048000000000000004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178</v>
      </c>
      <c r="AT161" s="238" t="s">
        <v>175</v>
      </c>
      <c r="AU161" s="238" t="s">
        <v>83</v>
      </c>
      <c r="AY161" s="14" t="s">
        <v>119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4" t="s">
        <v>81</v>
      </c>
      <c r="BK161" s="239">
        <f>ROUND(I161*H161,2)</f>
        <v>0</v>
      </c>
      <c r="BL161" s="14" t="s">
        <v>161</v>
      </c>
      <c r="BM161" s="238" t="s">
        <v>245</v>
      </c>
    </row>
    <row r="162" s="2" customFormat="1" ht="24" customHeight="1">
      <c r="A162" s="35"/>
      <c r="B162" s="36"/>
      <c r="C162" s="226" t="s">
        <v>246</v>
      </c>
      <c r="D162" s="226" t="s">
        <v>122</v>
      </c>
      <c r="E162" s="227" t="s">
        <v>247</v>
      </c>
      <c r="F162" s="228" t="s">
        <v>248</v>
      </c>
      <c r="G162" s="229" t="s">
        <v>130</v>
      </c>
      <c r="H162" s="230">
        <v>50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41</v>
      </c>
      <c r="O162" s="88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161</v>
      </c>
      <c r="AT162" s="238" t="s">
        <v>122</v>
      </c>
      <c r="AU162" s="238" t="s">
        <v>83</v>
      </c>
      <c r="AY162" s="14" t="s">
        <v>119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4" t="s">
        <v>81</v>
      </c>
      <c r="BK162" s="239">
        <f>ROUND(I162*H162,2)</f>
        <v>0</v>
      </c>
      <c r="BL162" s="14" t="s">
        <v>161</v>
      </c>
      <c r="BM162" s="238" t="s">
        <v>249</v>
      </c>
    </row>
    <row r="163" s="2" customFormat="1" ht="16.5" customHeight="1">
      <c r="A163" s="35"/>
      <c r="B163" s="36"/>
      <c r="C163" s="240" t="s">
        <v>178</v>
      </c>
      <c r="D163" s="240" t="s">
        <v>175</v>
      </c>
      <c r="E163" s="241" t="s">
        <v>250</v>
      </c>
      <c r="F163" s="242" t="s">
        <v>251</v>
      </c>
      <c r="G163" s="243" t="s">
        <v>130</v>
      </c>
      <c r="H163" s="244">
        <v>50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41</v>
      </c>
      <c r="O163" s="88"/>
      <c r="P163" s="236">
        <f>O163*H163</f>
        <v>0</v>
      </c>
      <c r="Q163" s="236">
        <v>0.00052999999999999998</v>
      </c>
      <c r="R163" s="236">
        <f>Q163*H163</f>
        <v>0.026499999999999999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178</v>
      </c>
      <c r="AT163" s="238" t="s">
        <v>175</v>
      </c>
      <c r="AU163" s="238" t="s">
        <v>83</v>
      </c>
      <c r="AY163" s="14" t="s">
        <v>119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4" t="s">
        <v>81</v>
      </c>
      <c r="BK163" s="239">
        <f>ROUND(I163*H163,2)</f>
        <v>0</v>
      </c>
      <c r="BL163" s="14" t="s">
        <v>161</v>
      </c>
      <c r="BM163" s="238" t="s">
        <v>252</v>
      </c>
    </row>
    <row r="164" s="2" customFormat="1" ht="24" customHeight="1">
      <c r="A164" s="35"/>
      <c r="B164" s="36"/>
      <c r="C164" s="226" t="s">
        <v>253</v>
      </c>
      <c r="D164" s="226" t="s">
        <v>122</v>
      </c>
      <c r="E164" s="227" t="s">
        <v>254</v>
      </c>
      <c r="F164" s="228" t="s">
        <v>255</v>
      </c>
      <c r="G164" s="229" t="s">
        <v>130</v>
      </c>
      <c r="H164" s="230">
        <v>250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41</v>
      </c>
      <c r="O164" s="88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161</v>
      </c>
      <c r="AT164" s="238" t="s">
        <v>122</v>
      </c>
      <c r="AU164" s="238" t="s">
        <v>83</v>
      </c>
      <c r="AY164" s="14" t="s">
        <v>119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4" t="s">
        <v>81</v>
      </c>
      <c r="BK164" s="239">
        <f>ROUND(I164*H164,2)</f>
        <v>0</v>
      </c>
      <c r="BL164" s="14" t="s">
        <v>161</v>
      </c>
      <c r="BM164" s="238" t="s">
        <v>256</v>
      </c>
    </row>
    <row r="165" s="2" customFormat="1" ht="16.5" customHeight="1">
      <c r="A165" s="35"/>
      <c r="B165" s="36"/>
      <c r="C165" s="240" t="s">
        <v>257</v>
      </c>
      <c r="D165" s="240" t="s">
        <v>175</v>
      </c>
      <c r="E165" s="241" t="s">
        <v>258</v>
      </c>
      <c r="F165" s="242" t="s">
        <v>213</v>
      </c>
      <c r="G165" s="243" t="s">
        <v>130</v>
      </c>
      <c r="H165" s="244">
        <v>250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41</v>
      </c>
      <c r="O165" s="88"/>
      <c r="P165" s="236">
        <f>O165*H165</f>
        <v>0</v>
      </c>
      <c r="Q165" s="236">
        <v>0.00010000000000000001</v>
      </c>
      <c r="R165" s="236">
        <f>Q165*H165</f>
        <v>0.025000000000000001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178</v>
      </c>
      <c r="AT165" s="238" t="s">
        <v>175</v>
      </c>
      <c r="AU165" s="238" t="s">
        <v>83</v>
      </c>
      <c r="AY165" s="14" t="s">
        <v>119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4" t="s">
        <v>81</v>
      </c>
      <c r="BK165" s="239">
        <f>ROUND(I165*H165,2)</f>
        <v>0</v>
      </c>
      <c r="BL165" s="14" t="s">
        <v>161</v>
      </c>
      <c r="BM165" s="238" t="s">
        <v>259</v>
      </c>
    </row>
    <row r="166" s="2" customFormat="1" ht="24" customHeight="1">
      <c r="A166" s="35"/>
      <c r="B166" s="36"/>
      <c r="C166" s="226" t="s">
        <v>260</v>
      </c>
      <c r="D166" s="226" t="s">
        <v>122</v>
      </c>
      <c r="E166" s="227" t="s">
        <v>261</v>
      </c>
      <c r="F166" s="228" t="s">
        <v>262</v>
      </c>
      <c r="G166" s="229" t="s">
        <v>130</v>
      </c>
      <c r="H166" s="230">
        <v>1250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41</v>
      </c>
      <c r="O166" s="88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161</v>
      </c>
      <c r="AT166" s="238" t="s">
        <v>122</v>
      </c>
      <c r="AU166" s="238" t="s">
        <v>83</v>
      </c>
      <c r="AY166" s="14" t="s">
        <v>119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4" t="s">
        <v>81</v>
      </c>
      <c r="BK166" s="239">
        <f>ROUND(I166*H166,2)</f>
        <v>0</v>
      </c>
      <c r="BL166" s="14" t="s">
        <v>161</v>
      </c>
      <c r="BM166" s="238" t="s">
        <v>263</v>
      </c>
    </row>
    <row r="167" s="2" customFormat="1" ht="16.5" customHeight="1">
      <c r="A167" s="35"/>
      <c r="B167" s="36"/>
      <c r="C167" s="240" t="s">
        <v>264</v>
      </c>
      <c r="D167" s="240" t="s">
        <v>175</v>
      </c>
      <c r="E167" s="241" t="s">
        <v>265</v>
      </c>
      <c r="F167" s="242" t="s">
        <v>221</v>
      </c>
      <c r="G167" s="243" t="s">
        <v>130</v>
      </c>
      <c r="H167" s="244">
        <v>1250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41</v>
      </c>
      <c r="O167" s="88"/>
      <c r="P167" s="236">
        <f>O167*H167</f>
        <v>0</v>
      </c>
      <c r="Q167" s="236">
        <v>0.00012</v>
      </c>
      <c r="R167" s="236">
        <f>Q167*H167</f>
        <v>0.14999999999999999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178</v>
      </c>
      <c r="AT167" s="238" t="s">
        <v>175</v>
      </c>
      <c r="AU167" s="238" t="s">
        <v>83</v>
      </c>
      <c r="AY167" s="14" t="s">
        <v>119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4" t="s">
        <v>81</v>
      </c>
      <c r="BK167" s="239">
        <f>ROUND(I167*H167,2)</f>
        <v>0</v>
      </c>
      <c r="BL167" s="14" t="s">
        <v>161</v>
      </c>
      <c r="BM167" s="238" t="s">
        <v>266</v>
      </c>
    </row>
    <row r="168" s="2" customFormat="1" ht="24" customHeight="1">
      <c r="A168" s="35"/>
      <c r="B168" s="36"/>
      <c r="C168" s="226" t="s">
        <v>267</v>
      </c>
      <c r="D168" s="226" t="s">
        <v>122</v>
      </c>
      <c r="E168" s="227" t="s">
        <v>268</v>
      </c>
      <c r="F168" s="228" t="s">
        <v>262</v>
      </c>
      <c r="G168" s="229" t="s">
        <v>130</v>
      </c>
      <c r="H168" s="230">
        <v>210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41</v>
      </c>
      <c r="O168" s="88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161</v>
      </c>
      <c r="AT168" s="238" t="s">
        <v>122</v>
      </c>
      <c r="AU168" s="238" t="s">
        <v>83</v>
      </c>
      <c r="AY168" s="14" t="s">
        <v>119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4" t="s">
        <v>81</v>
      </c>
      <c r="BK168" s="239">
        <f>ROUND(I168*H168,2)</f>
        <v>0</v>
      </c>
      <c r="BL168" s="14" t="s">
        <v>161</v>
      </c>
      <c r="BM168" s="238" t="s">
        <v>269</v>
      </c>
    </row>
    <row r="169" s="2" customFormat="1" ht="16.5" customHeight="1">
      <c r="A169" s="35"/>
      <c r="B169" s="36"/>
      <c r="C169" s="240" t="s">
        <v>270</v>
      </c>
      <c r="D169" s="240" t="s">
        <v>175</v>
      </c>
      <c r="E169" s="241" t="s">
        <v>271</v>
      </c>
      <c r="F169" s="242" t="s">
        <v>228</v>
      </c>
      <c r="G169" s="243" t="s">
        <v>130</v>
      </c>
      <c r="H169" s="244">
        <v>210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41</v>
      </c>
      <c r="O169" s="88"/>
      <c r="P169" s="236">
        <f>O169*H169</f>
        <v>0</v>
      </c>
      <c r="Q169" s="236">
        <v>0.00012</v>
      </c>
      <c r="R169" s="236">
        <f>Q169*H169</f>
        <v>0.0252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178</v>
      </c>
      <c r="AT169" s="238" t="s">
        <v>175</v>
      </c>
      <c r="AU169" s="238" t="s">
        <v>83</v>
      </c>
      <c r="AY169" s="14" t="s">
        <v>119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4" t="s">
        <v>81</v>
      </c>
      <c r="BK169" s="239">
        <f>ROUND(I169*H169,2)</f>
        <v>0</v>
      </c>
      <c r="BL169" s="14" t="s">
        <v>161</v>
      </c>
      <c r="BM169" s="238" t="s">
        <v>272</v>
      </c>
    </row>
    <row r="170" s="2" customFormat="1" ht="24" customHeight="1">
      <c r="A170" s="35"/>
      <c r="B170" s="36"/>
      <c r="C170" s="226" t="s">
        <v>273</v>
      </c>
      <c r="D170" s="226" t="s">
        <v>122</v>
      </c>
      <c r="E170" s="227" t="s">
        <v>274</v>
      </c>
      <c r="F170" s="228" t="s">
        <v>262</v>
      </c>
      <c r="G170" s="229" t="s">
        <v>130</v>
      </c>
      <c r="H170" s="230">
        <v>950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41</v>
      </c>
      <c r="O170" s="88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161</v>
      </c>
      <c r="AT170" s="238" t="s">
        <v>122</v>
      </c>
      <c r="AU170" s="238" t="s">
        <v>83</v>
      </c>
      <c r="AY170" s="14" t="s">
        <v>119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4" t="s">
        <v>81</v>
      </c>
      <c r="BK170" s="239">
        <f>ROUND(I170*H170,2)</f>
        <v>0</v>
      </c>
      <c r="BL170" s="14" t="s">
        <v>161</v>
      </c>
      <c r="BM170" s="238" t="s">
        <v>275</v>
      </c>
    </row>
    <row r="171" s="2" customFormat="1" ht="16.5" customHeight="1">
      <c r="A171" s="35"/>
      <c r="B171" s="36"/>
      <c r="C171" s="240" t="s">
        <v>276</v>
      </c>
      <c r="D171" s="240" t="s">
        <v>175</v>
      </c>
      <c r="E171" s="241" t="s">
        <v>277</v>
      </c>
      <c r="F171" s="242" t="s">
        <v>236</v>
      </c>
      <c r="G171" s="243" t="s">
        <v>130</v>
      </c>
      <c r="H171" s="244">
        <v>950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41</v>
      </c>
      <c r="O171" s="88"/>
      <c r="P171" s="236">
        <f>O171*H171</f>
        <v>0</v>
      </c>
      <c r="Q171" s="236">
        <v>0.00017000000000000001</v>
      </c>
      <c r="R171" s="236">
        <f>Q171*H171</f>
        <v>0.16150000000000001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178</v>
      </c>
      <c r="AT171" s="238" t="s">
        <v>175</v>
      </c>
      <c r="AU171" s="238" t="s">
        <v>83</v>
      </c>
      <c r="AY171" s="14" t="s">
        <v>119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4" t="s">
        <v>81</v>
      </c>
      <c r="BK171" s="239">
        <f>ROUND(I171*H171,2)</f>
        <v>0</v>
      </c>
      <c r="BL171" s="14" t="s">
        <v>161</v>
      </c>
      <c r="BM171" s="238" t="s">
        <v>278</v>
      </c>
    </row>
    <row r="172" s="2" customFormat="1" ht="24" customHeight="1">
      <c r="A172" s="35"/>
      <c r="B172" s="36"/>
      <c r="C172" s="226" t="s">
        <v>279</v>
      </c>
      <c r="D172" s="226" t="s">
        <v>122</v>
      </c>
      <c r="E172" s="227" t="s">
        <v>280</v>
      </c>
      <c r="F172" s="228" t="s">
        <v>281</v>
      </c>
      <c r="G172" s="229" t="s">
        <v>130</v>
      </c>
      <c r="H172" s="230">
        <v>30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41</v>
      </c>
      <c r="O172" s="88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161</v>
      </c>
      <c r="AT172" s="238" t="s">
        <v>122</v>
      </c>
      <c r="AU172" s="238" t="s">
        <v>83</v>
      </c>
      <c r="AY172" s="14" t="s">
        <v>119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4" t="s">
        <v>81</v>
      </c>
      <c r="BK172" s="239">
        <f>ROUND(I172*H172,2)</f>
        <v>0</v>
      </c>
      <c r="BL172" s="14" t="s">
        <v>161</v>
      </c>
      <c r="BM172" s="238" t="s">
        <v>282</v>
      </c>
    </row>
    <row r="173" s="2" customFormat="1" ht="16.5" customHeight="1">
      <c r="A173" s="35"/>
      <c r="B173" s="36"/>
      <c r="C173" s="240" t="s">
        <v>283</v>
      </c>
      <c r="D173" s="240" t="s">
        <v>175</v>
      </c>
      <c r="E173" s="241" t="s">
        <v>284</v>
      </c>
      <c r="F173" s="242" t="s">
        <v>244</v>
      </c>
      <c r="G173" s="243" t="s">
        <v>130</v>
      </c>
      <c r="H173" s="244">
        <v>30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41</v>
      </c>
      <c r="O173" s="88"/>
      <c r="P173" s="236">
        <f>O173*H173</f>
        <v>0</v>
      </c>
      <c r="Q173" s="236">
        <v>0.00016000000000000001</v>
      </c>
      <c r="R173" s="236">
        <f>Q173*H173</f>
        <v>0.0048000000000000004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178</v>
      </c>
      <c r="AT173" s="238" t="s">
        <v>175</v>
      </c>
      <c r="AU173" s="238" t="s">
        <v>83</v>
      </c>
      <c r="AY173" s="14" t="s">
        <v>119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4" t="s">
        <v>81</v>
      </c>
      <c r="BK173" s="239">
        <f>ROUND(I173*H173,2)</f>
        <v>0</v>
      </c>
      <c r="BL173" s="14" t="s">
        <v>161</v>
      </c>
      <c r="BM173" s="238" t="s">
        <v>285</v>
      </c>
    </row>
    <row r="174" s="2" customFormat="1" ht="24" customHeight="1">
      <c r="A174" s="35"/>
      <c r="B174" s="36"/>
      <c r="C174" s="226" t="s">
        <v>286</v>
      </c>
      <c r="D174" s="226" t="s">
        <v>122</v>
      </c>
      <c r="E174" s="227" t="s">
        <v>287</v>
      </c>
      <c r="F174" s="228" t="s">
        <v>288</v>
      </c>
      <c r="G174" s="229" t="s">
        <v>125</v>
      </c>
      <c r="H174" s="230">
        <v>11500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41</v>
      </c>
      <c r="O174" s="88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161</v>
      </c>
      <c r="AT174" s="238" t="s">
        <v>122</v>
      </c>
      <c r="AU174" s="238" t="s">
        <v>83</v>
      </c>
      <c r="AY174" s="14" t="s">
        <v>119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4" t="s">
        <v>81</v>
      </c>
      <c r="BK174" s="239">
        <f>ROUND(I174*H174,2)</f>
        <v>0</v>
      </c>
      <c r="BL174" s="14" t="s">
        <v>161</v>
      </c>
      <c r="BM174" s="238" t="s">
        <v>289</v>
      </c>
    </row>
    <row r="175" s="2" customFormat="1" ht="24" customHeight="1">
      <c r="A175" s="35"/>
      <c r="B175" s="36"/>
      <c r="C175" s="226" t="s">
        <v>290</v>
      </c>
      <c r="D175" s="226" t="s">
        <v>122</v>
      </c>
      <c r="E175" s="227" t="s">
        <v>291</v>
      </c>
      <c r="F175" s="228" t="s">
        <v>292</v>
      </c>
      <c r="G175" s="229" t="s">
        <v>125</v>
      </c>
      <c r="H175" s="230">
        <v>100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41</v>
      </c>
      <c r="O175" s="88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161</v>
      </c>
      <c r="AT175" s="238" t="s">
        <v>122</v>
      </c>
      <c r="AU175" s="238" t="s">
        <v>83</v>
      </c>
      <c r="AY175" s="14" t="s">
        <v>119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4" t="s">
        <v>81</v>
      </c>
      <c r="BK175" s="239">
        <f>ROUND(I175*H175,2)</f>
        <v>0</v>
      </c>
      <c r="BL175" s="14" t="s">
        <v>161</v>
      </c>
      <c r="BM175" s="238" t="s">
        <v>293</v>
      </c>
    </row>
    <row r="176" s="2" customFormat="1" ht="24" customHeight="1">
      <c r="A176" s="35"/>
      <c r="B176" s="36"/>
      <c r="C176" s="226" t="s">
        <v>294</v>
      </c>
      <c r="D176" s="226" t="s">
        <v>122</v>
      </c>
      <c r="E176" s="227" t="s">
        <v>295</v>
      </c>
      <c r="F176" s="228" t="s">
        <v>296</v>
      </c>
      <c r="G176" s="229" t="s">
        <v>125</v>
      </c>
      <c r="H176" s="230">
        <v>50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41</v>
      </c>
      <c r="O176" s="88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161</v>
      </c>
      <c r="AT176" s="238" t="s">
        <v>122</v>
      </c>
      <c r="AU176" s="238" t="s">
        <v>83</v>
      </c>
      <c r="AY176" s="14" t="s">
        <v>119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4" t="s">
        <v>81</v>
      </c>
      <c r="BK176" s="239">
        <f>ROUND(I176*H176,2)</f>
        <v>0</v>
      </c>
      <c r="BL176" s="14" t="s">
        <v>161</v>
      </c>
      <c r="BM176" s="238" t="s">
        <v>297</v>
      </c>
    </row>
    <row r="177" s="12" customFormat="1" ht="22.8" customHeight="1">
      <c r="A177" s="12"/>
      <c r="B177" s="210"/>
      <c r="C177" s="211"/>
      <c r="D177" s="212" t="s">
        <v>75</v>
      </c>
      <c r="E177" s="224" t="s">
        <v>298</v>
      </c>
      <c r="F177" s="224" t="s">
        <v>299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SUM(P178:P182)</f>
        <v>0</v>
      </c>
      <c r="Q177" s="218"/>
      <c r="R177" s="219">
        <f>SUM(R178:R182)</f>
        <v>0.0044580000000000002</v>
      </c>
      <c r="S177" s="218"/>
      <c r="T177" s="220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83</v>
      </c>
      <c r="AT177" s="222" t="s">
        <v>75</v>
      </c>
      <c r="AU177" s="222" t="s">
        <v>81</v>
      </c>
      <c r="AY177" s="221" t="s">
        <v>119</v>
      </c>
      <c r="BK177" s="223">
        <f>SUM(BK178:BK182)</f>
        <v>0</v>
      </c>
    </row>
    <row r="178" s="2" customFormat="1" ht="24" customHeight="1">
      <c r="A178" s="35"/>
      <c r="B178" s="36"/>
      <c r="C178" s="226" t="s">
        <v>300</v>
      </c>
      <c r="D178" s="226" t="s">
        <v>122</v>
      </c>
      <c r="E178" s="227" t="s">
        <v>301</v>
      </c>
      <c r="F178" s="228" t="s">
        <v>302</v>
      </c>
      <c r="G178" s="229" t="s">
        <v>125</v>
      </c>
      <c r="H178" s="230">
        <v>3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41</v>
      </c>
      <c r="O178" s="88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161</v>
      </c>
      <c r="AT178" s="238" t="s">
        <v>122</v>
      </c>
      <c r="AU178" s="238" t="s">
        <v>83</v>
      </c>
      <c r="AY178" s="14" t="s">
        <v>119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4" t="s">
        <v>81</v>
      </c>
      <c r="BK178" s="239">
        <f>ROUND(I178*H178,2)</f>
        <v>0</v>
      </c>
      <c r="BL178" s="14" t="s">
        <v>161</v>
      </c>
      <c r="BM178" s="238" t="s">
        <v>303</v>
      </c>
    </row>
    <row r="179" s="2" customFormat="1" ht="36" customHeight="1">
      <c r="A179" s="35"/>
      <c r="B179" s="36"/>
      <c r="C179" s="240" t="s">
        <v>304</v>
      </c>
      <c r="D179" s="240" t="s">
        <v>175</v>
      </c>
      <c r="E179" s="241" t="s">
        <v>305</v>
      </c>
      <c r="F179" s="242" t="s">
        <v>306</v>
      </c>
      <c r="G179" s="243" t="s">
        <v>125</v>
      </c>
      <c r="H179" s="244">
        <v>1</v>
      </c>
      <c r="I179" s="245"/>
      <c r="J179" s="246">
        <f>ROUND(I179*H179,2)</f>
        <v>0</v>
      </c>
      <c r="K179" s="247"/>
      <c r="L179" s="248"/>
      <c r="M179" s="249" t="s">
        <v>1</v>
      </c>
      <c r="N179" s="250" t="s">
        <v>41</v>
      </c>
      <c r="O179" s="88"/>
      <c r="P179" s="236">
        <f>O179*H179</f>
        <v>0</v>
      </c>
      <c r="Q179" s="236">
        <v>0.00142</v>
      </c>
      <c r="R179" s="236">
        <f>Q179*H179</f>
        <v>0.00142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178</v>
      </c>
      <c r="AT179" s="238" t="s">
        <v>175</v>
      </c>
      <c r="AU179" s="238" t="s">
        <v>83</v>
      </c>
      <c r="AY179" s="14" t="s">
        <v>119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4" t="s">
        <v>81</v>
      </c>
      <c r="BK179" s="239">
        <f>ROUND(I179*H179,2)</f>
        <v>0</v>
      </c>
      <c r="BL179" s="14" t="s">
        <v>161</v>
      </c>
      <c r="BM179" s="238" t="s">
        <v>307</v>
      </c>
    </row>
    <row r="180" s="2" customFormat="1" ht="36" customHeight="1">
      <c r="A180" s="35"/>
      <c r="B180" s="36"/>
      <c r="C180" s="240" t="s">
        <v>308</v>
      </c>
      <c r="D180" s="240" t="s">
        <v>175</v>
      </c>
      <c r="E180" s="241" t="s">
        <v>309</v>
      </c>
      <c r="F180" s="242" t="s">
        <v>310</v>
      </c>
      <c r="G180" s="243" t="s">
        <v>125</v>
      </c>
      <c r="H180" s="244">
        <v>2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41</v>
      </c>
      <c r="O180" s="88"/>
      <c r="P180" s="236">
        <f>O180*H180</f>
        <v>0</v>
      </c>
      <c r="Q180" s="236">
        <v>0.00142</v>
      </c>
      <c r="R180" s="236">
        <f>Q180*H180</f>
        <v>0.0028400000000000001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178</v>
      </c>
      <c r="AT180" s="238" t="s">
        <v>175</v>
      </c>
      <c r="AU180" s="238" t="s">
        <v>83</v>
      </c>
      <c r="AY180" s="14" t="s">
        <v>119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4" t="s">
        <v>81</v>
      </c>
      <c r="BK180" s="239">
        <f>ROUND(I180*H180,2)</f>
        <v>0</v>
      </c>
      <c r="BL180" s="14" t="s">
        <v>161</v>
      </c>
      <c r="BM180" s="238" t="s">
        <v>311</v>
      </c>
    </row>
    <row r="181" s="2" customFormat="1" ht="24" customHeight="1">
      <c r="A181" s="35"/>
      <c r="B181" s="36"/>
      <c r="C181" s="226" t="s">
        <v>312</v>
      </c>
      <c r="D181" s="226" t="s">
        <v>122</v>
      </c>
      <c r="E181" s="227" t="s">
        <v>313</v>
      </c>
      <c r="F181" s="228" t="s">
        <v>314</v>
      </c>
      <c r="G181" s="229" t="s">
        <v>125</v>
      </c>
      <c r="H181" s="230">
        <v>3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41</v>
      </c>
      <c r="O181" s="88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161</v>
      </c>
      <c r="AT181" s="238" t="s">
        <v>122</v>
      </c>
      <c r="AU181" s="238" t="s">
        <v>83</v>
      </c>
      <c r="AY181" s="14" t="s">
        <v>119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4" t="s">
        <v>81</v>
      </c>
      <c r="BK181" s="239">
        <f>ROUND(I181*H181,2)</f>
        <v>0</v>
      </c>
      <c r="BL181" s="14" t="s">
        <v>161</v>
      </c>
      <c r="BM181" s="238" t="s">
        <v>315</v>
      </c>
    </row>
    <row r="182" s="2" customFormat="1" ht="24" customHeight="1">
      <c r="A182" s="35"/>
      <c r="B182" s="36"/>
      <c r="C182" s="240" t="s">
        <v>316</v>
      </c>
      <c r="D182" s="240" t="s">
        <v>175</v>
      </c>
      <c r="E182" s="241" t="s">
        <v>317</v>
      </c>
      <c r="F182" s="242" t="s">
        <v>318</v>
      </c>
      <c r="G182" s="243" t="s">
        <v>125</v>
      </c>
      <c r="H182" s="244">
        <v>3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41</v>
      </c>
      <c r="O182" s="88"/>
      <c r="P182" s="236">
        <f>O182*H182</f>
        <v>0</v>
      </c>
      <c r="Q182" s="236">
        <v>6.6000000000000005E-05</v>
      </c>
      <c r="R182" s="236">
        <f>Q182*H182</f>
        <v>0.00019800000000000002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178</v>
      </c>
      <c r="AT182" s="238" t="s">
        <v>175</v>
      </c>
      <c r="AU182" s="238" t="s">
        <v>83</v>
      </c>
      <c r="AY182" s="14" t="s">
        <v>119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4" t="s">
        <v>81</v>
      </c>
      <c r="BK182" s="239">
        <f>ROUND(I182*H182,2)</f>
        <v>0</v>
      </c>
      <c r="BL182" s="14" t="s">
        <v>161</v>
      </c>
      <c r="BM182" s="238" t="s">
        <v>319</v>
      </c>
    </row>
    <row r="183" s="12" customFormat="1" ht="22.8" customHeight="1">
      <c r="A183" s="12"/>
      <c r="B183" s="210"/>
      <c r="C183" s="211"/>
      <c r="D183" s="212" t="s">
        <v>75</v>
      </c>
      <c r="E183" s="224" t="s">
        <v>320</v>
      </c>
      <c r="F183" s="224" t="s">
        <v>321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SUM(P184:P199)</f>
        <v>0</v>
      </c>
      <c r="Q183" s="218"/>
      <c r="R183" s="219">
        <f>SUM(R184:R199)</f>
        <v>0.65385599999999988</v>
      </c>
      <c r="S183" s="218"/>
      <c r="T183" s="220">
        <f>SUM(T184:T199)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83</v>
      </c>
      <c r="AT183" s="222" t="s">
        <v>75</v>
      </c>
      <c r="AU183" s="222" t="s">
        <v>81</v>
      </c>
      <c r="AY183" s="221" t="s">
        <v>119</v>
      </c>
      <c r="BK183" s="223">
        <f>SUM(BK184:BK199)</f>
        <v>0</v>
      </c>
    </row>
    <row r="184" s="2" customFormat="1" ht="16.5" customHeight="1">
      <c r="A184" s="35"/>
      <c r="B184" s="36"/>
      <c r="C184" s="226" t="s">
        <v>322</v>
      </c>
      <c r="D184" s="226" t="s">
        <v>122</v>
      </c>
      <c r="E184" s="227" t="s">
        <v>323</v>
      </c>
      <c r="F184" s="228" t="s">
        <v>324</v>
      </c>
      <c r="G184" s="229" t="s">
        <v>325</v>
      </c>
      <c r="H184" s="230">
        <v>200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41</v>
      </c>
      <c r="O184" s="88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161</v>
      </c>
      <c r="AT184" s="238" t="s">
        <v>122</v>
      </c>
      <c r="AU184" s="238" t="s">
        <v>83</v>
      </c>
      <c r="AY184" s="14" t="s">
        <v>119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4" t="s">
        <v>81</v>
      </c>
      <c r="BK184" s="239">
        <f>ROUND(I184*H184,2)</f>
        <v>0</v>
      </c>
      <c r="BL184" s="14" t="s">
        <v>161</v>
      </c>
      <c r="BM184" s="238" t="s">
        <v>326</v>
      </c>
    </row>
    <row r="185" s="2" customFormat="1" ht="24" customHeight="1">
      <c r="A185" s="35"/>
      <c r="B185" s="36"/>
      <c r="C185" s="226" t="s">
        <v>327</v>
      </c>
      <c r="D185" s="226" t="s">
        <v>122</v>
      </c>
      <c r="E185" s="227" t="s">
        <v>328</v>
      </c>
      <c r="F185" s="228" t="s">
        <v>329</v>
      </c>
      <c r="G185" s="229" t="s">
        <v>325</v>
      </c>
      <c r="H185" s="230">
        <v>50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41</v>
      </c>
      <c r="O185" s="88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161</v>
      </c>
      <c r="AT185" s="238" t="s">
        <v>122</v>
      </c>
      <c r="AU185" s="238" t="s">
        <v>83</v>
      </c>
      <c r="AY185" s="14" t="s">
        <v>119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4" t="s">
        <v>81</v>
      </c>
      <c r="BK185" s="239">
        <f>ROUND(I185*H185,2)</f>
        <v>0</v>
      </c>
      <c r="BL185" s="14" t="s">
        <v>161</v>
      </c>
      <c r="BM185" s="238" t="s">
        <v>330</v>
      </c>
    </row>
    <row r="186" s="2" customFormat="1" ht="24" customHeight="1">
      <c r="A186" s="35"/>
      <c r="B186" s="36"/>
      <c r="C186" s="226" t="s">
        <v>331</v>
      </c>
      <c r="D186" s="226" t="s">
        <v>122</v>
      </c>
      <c r="E186" s="227" t="s">
        <v>332</v>
      </c>
      <c r="F186" s="228" t="s">
        <v>333</v>
      </c>
      <c r="G186" s="229" t="s">
        <v>125</v>
      </c>
      <c r="H186" s="230">
        <v>250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41</v>
      </c>
      <c r="O186" s="88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161</v>
      </c>
      <c r="AT186" s="238" t="s">
        <v>122</v>
      </c>
      <c r="AU186" s="238" t="s">
        <v>83</v>
      </c>
      <c r="AY186" s="14" t="s">
        <v>119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4" t="s">
        <v>81</v>
      </c>
      <c r="BK186" s="239">
        <f>ROUND(I186*H186,2)</f>
        <v>0</v>
      </c>
      <c r="BL186" s="14" t="s">
        <v>161</v>
      </c>
      <c r="BM186" s="238" t="s">
        <v>334</v>
      </c>
    </row>
    <row r="187" s="2" customFormat="1" ht="16.5" customHeight="1">
      <c r="A187" s="35"/>
      <c r="B187" s="36"/>
      <c r="C187" s="240" t="s">
        <v>335</v>
      </c>
      <c r="D187" s="240" t="s">
        <v>175</v>
      </c>
      <c r="E187" s="241" t="s">
        <v>336</v>
      </c>
      <c r="F187" s="242" t="s">
        <v>337</v>
      </c>
      <c r="G187" s="243" t="s">
        <v>125</v>
      </c>
      <c r="H187" s="244">
        <v>250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41</v>
      </c>
      <c r="O187" s="88"/>
      <c r="P187" s="236">
        <f>O187*H187</f>
        <v>0</v>
      </c>
      <c r="Q187" s="236">
        <v>9.0000000000000006E-05</v>
      </c>
      <c r="R187" s="236">
        <f>Q187*H187</f>
        <v>0.022500000000000003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178</v>
      </c>
      <c r="AT187" s="238" t="s">
        <v>175</v>
      </c>
      <c r="AU187" s="238" t="s">
        <v>83</v>
      </c>
      <c r="AY187" s="14" t="s">
        <v>119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4" t="s">
        <v>81</v>
      </c>
      <c r="BK187" s="239">
        <f>ROUND(I187*H187,2)</f>
        <v>0</v>
      </c>
      <c r="BL187" s="14" t="s">
        <v>161</v>
      </c>
      <c r="BM187" s="238" t="s">
        <v>338</v>
      </c>
    </row>
    <row r="188" s="2" customFormat="1" ht="16.5" customHeight="1">
      <c r="A188" s="35"/>
      <c r="B188" s="36"/>
      <c r="C188" s="240" t="s">
        <v>339</v>
      </c>
      <c r="D188" s="240" t="s">
        <v>175</v>
      </c>
      <c r="E188" s="241" t="s">
        <v>340</v>
      </c>
      <c r="F188" s="242" t="s">
        <v>341</v>
      </c>
      <c r="G188" s="243" t="s">
        <v>125</v>
      </c>
      <c r="H188" s="244">
        <v>800</v>
      </c>
      <c r="I188" s="245"/>
      <c r="J188" s="246">
        <f>ROUND(I188*H188,2)</f>
        <v>0</v>
      </c>
      <c r="K188" s="247"/>
      <c r="L188" s="248"/>
      <c r="M188" s="249" t="s">
        <v>1</v>
      </c>
      <c r="N188" s="250" t="s">
        <v>41</v>
      </c>
      <c r="O188" s="88"/>
      <c r="P188" s="236">
        <f>O188*H188</f>
        <v>0</v>
      </c>
      <c r="Q188" s="236">
        <v>9.0000000000000006E-05</v>
      </c>
      <c r="R188" s="236">
        <f>Q188*H188</f>
        <v>0.072000000000000008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178</v>
      </c>
      <c r="AT188" s="238" t="s">
        <v>175</v>
      </c>
      <c r="AU188" s="238" t="s">
        <v>83</v>
      </c>
      <c r="AY188" s="14" t="s">
        <v>119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4" t="s">
        <v>81</v>
      </c>
      <c r="BK188" s="239">
        <f>ROUND(I188*H188,2)</f>
        <v>0</v>
      </c>
      <c r="BL188" s="14" t="s">
        <v>161</v>
      </c>
      <c r="BM188" s="238" t="s">
        <v>342</v>
      </c>
    </row>
    <row r="189" s="2" customFormat="1" ht="16.5" customHeight="1">
      <c r="A189" s="35"/>
      <c r="B189" s="36"/>
      <c r="C189" s="240" t="s">
        <v>343</v>
      </c>
      <c r="D189" s="240" t="s">
        <v>175</v>
      </c>
      <c r="E189" s="241" t="s">
        <v>344</v>
      </c>
      <c r="F189" s="242" t="s">
        <v>345</v>
      </c>
      <c r="G189" s="243" t="s">
        <v>125</v>
      </c>
      <c r="H189" s="244">
        <v>600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41</v>
      </c>
      <c r="O189" s="88"/>
      <c r="P189" s="236">
        <f>O189*H189</f>
        <v>0</v>
      </c>
      <c r="Q189" s="236">
        <v>9.0000000000000006E-05</v>
      </c>
      <c r="R189" s="236">
        <f>Q189*H189</f>
        <v>0.054000000000000006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178</v>
      </c>
      <c r="AT189" s="238" t="s">
        <v>175</v>
      </c>
      <c r="AU189" s="238" t="s">
        <v>83</v>
      </c>
      <c r="AY189" s="14" t="s">
        <v>119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4" t="s">
        <v>81</v>
      </c>
      <c r="BK189" s="239">
        <f>ROUND(I189*H189,2)</f>
        <v>0</v>
      </c>
      <c r="BL189" s="14" t="s">
        <v>161</v>
      </c>
      <c r="BM189" s="238" t="s">
        <v>346</v>
      </c>
    </row>
    <row r="190" s="2" customFormat="1" ht="24" customHeight="1">
      <c r="A190" s="35"/>
      <c r="B190" s="36"/>
      <c r="C190" s="226" t="s">
        <v>347</v>
      </c>
      <c r="D190" s="226" t="s">
        <v>122</v>
      </c>
      <c r="E190" s="227" t="s">
        <v>348</v>
      </c>
      <c r="F190" s="228" t="s">
        <v>333</v>
      </c>
      <c r="G190" s="229" t="s">
        <v>125</v>
      </c>
      <c r="H190" s="230">
        <v>225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41</v>
      </c>
      <c r="O190" s="88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161</v>
      </c>
      <c r="AT190" s="238" t="s">
        <v>122</v>
      </c>
      <c r="AU190" s="238" t="s">
        <v>83</v>
      </c>
      <c r="AY190" s="14" t="s">
        <v>119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4" t="s">
        <v>81</v>
      </c>
      <c r="BK190" s="239">
        <f>ROUND(I190*H190,2)</f>
        <v>0</v>
      </c>
      <c r="BL190" s="14" t="s">
        <v>161</v>
      </c>
      <c r="BM190" s="238" t="s">
        <v>349</v>
      </c>
    </row>
    <row r="191" s="2" customFormat="1" ht="16.5" customHeight="1">
      <c r="A191" s="35"/>
      <c r="B191" s="36"/>
      <c r="C191" s="240" t="s">
        <v>350</v>
      </c>
      <c r="D191" s="240" t="s">
        <v>175</v>
      </c>
      <c r="E191" s="241" t="s">
        <v>351</v>
      </c>
      <c r="F191" s="242" t="s">
        <v>352</v>
      </c>
      <c r="G191" s="243" t="s">
        <v>125</v>
      </c>
      <c r="H191" s="244">
        <v>225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41</v>
      </c>
      <c r="O191" s="88"/>
      <c r="P191" s="236">
        <f>O191*H191</f>
        <v>0</v>
      </c>
      <c r="Q191" s="236">
        <v>2.8E-05</v>
      </c>
      <c r="R191" s="236">
        <f>Q191*H191</f>
        <v>0.0063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178</v>
      </c>
      <c r="AT191" s="238" t="s">
        <v>175</v>
      </c>
      <c r="AU191" s="238" t="s">
        <v>83</v>
      </c>
      <c r="AY191" s="14" t="s">
        <v>119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4" t="s">
        <v>81</v>
      </c>
      <c r="BK191" s="239">
        <f>ROUND(I191*H191,2)</f>
        <v>0</v>
      </c>
      <c r="BL191" s="14" t="s">
        <v>161</v>
      </c>
      <c r="BM191" s="238" t="s">
        <v>353</v>
      </c>
    </row>
    <row r="192" s="2" customFormat="1" ht="24" customHeight="1">
      <c r="A192" s="35"/>
      <c r="B192" s="36"/>
      <c r="C192" s="226" t="s">
        <v>354</v>
      </c>
      <c r="D192" s="226" t="s">
        <v>122</v>
      </c>
      <c r="E192" s="227" t="s">
        <v>355</v>
      </c>
      <c r="F192" s="228" t="s">
        <v>356</v>
      </c>
      <c r="G192" s="229" t="s">
        <v>125</v>
      </c>
      <c r="H192" s="230">
        <v>50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41</v>
      </c>
      <c r="O192" s="88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161</v>
      </c>
      <c r="AT192" s="238" t="s">
        <v>122</v>
      </c>
      <c r="AU192" s="238" t="s">
        <v>83</v>
      </c>
      <c r="AY192" s="14" t="s">
        <v>119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4" t="s">
        <v>81</v>
      </c>
      <c r="BK192" s="239">
        <f>ROUND(I192*H192,2)</f>
        <v>0</v>
      </c>
      <c r="BL192" s="14" t="s">
        <v>161</v>
      </c>
      <c r="BM192" s="238" t="s">
        <v>357</v>
      </c>
    </row>
    <row r="193" s="2" customFormat="1" ht="16.5" customHeight="1">
      <c r="A193" s="35"/>
      <c r="B193" s="36"/>
      <c r="C193" s="240" t="s">
        <v>358</v>
      </c>
      <c r="D193" s="240" t="s">
        <v>175</v>
      </c>
      <c r="E193" s="241" t="s">
        <v>359</v>
      </c>
      <c r="F193" s="242" t="s">
        <v>360</v>
      </c>
      <c r="G193" s="243" t="s">
        <v>125</v>
      </c>
      <c r="H193" s="244">
        <v>50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41</v>
      </c>
      <c r="O193" s="88"/>
      <c r="P193" s="236">
        <f>O193*H193</f>
        <v>0</v>
      </c>
      <c r="Q193" s="236">
        <v>2.8E-05</v>
      </c>
      <c r="R193" s="236">
        <f>Q193*H193</f>
        <v>0.0014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178</v>
      </c>
      <c r="AT193" s="238" t="s">
        <v>175</v>
      </c>
      <c r="AU193" s="238" t="s">
        <v>83</v>
      </c>
      <c r="AY193" s="14" t="s">
        <v>119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4" t="s">
        <v>81</v>
      </c>
      <c r="BK193" s="239">
        <f>ROUND(I193*H193,2)</f>
        <v>0</v>
      </c>
      <c r="BL193" s="14" t="s">
        <v>161</v>
      </c>
      <c r="BM193" s="238" t="s">
        <v>361</v>
      </c>
    </row>
    <row r="194" s="2" customFormat="1" ht="24" customHeight="1">
      <c r="A194" s="35"/>
      <c r="B194" s="36"/>
      <c r="C194" s="226" t="s">
        <v>362</v>
      </c>
      <c r="D194" s="226" t="s">
        <v>122</v>
      </c>
      <c r="E194" s="227" t="s">
        <v>363</v>
      </c>
      <c r="F194" s="228" t="s">
        <v>356</v>
      </c>
      <c r="G194" s="229" t="s">
        <v>125</v>
      </c>
      <c r="H194" s="230">
        <v>350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41</v>
      </c>
      <c r="O194" s="88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161</v>
      </c>
      <c r="AT194" s="238" t="s">
        <v>122</v>
      </c>
      <c r="AU194" s="238" t="s">
        <v>83</v>
      </c>
      <c r="AY194" s="14" t="s">
        <v>119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4" t="s">
        <v>81</v>
      </c>
      <c r="BK194" s="239">
        <f>ROUND(I194*H194,2)</f>
        <v>0</v>
      </c>
      <c r="BL194" s="14" t="s">
        <v>161</v>
      </c>
      <c r="BM194" s="238" t="s">
        <v>364</v>
      </c>
    </row>
    <row r="195" s="2" customFormat="1" ht="16.5" customHeight="1">
      <c r="A195" s="35"/>
      <c r="B195" s="36"/>
      <c r="C195" s="240" t="s">
        <v>365</v>
      </c>
      <c r="D195" s="240" t="s">
        <v>175</v>
      </c>
      <c r="E195" s="241" t="s">
        <v>366</v>
      </c>
      <c r="F195" s="242" t="s">
        <v>367</v>
      </c>
      <c r="G195" s="243" t="s">
        <v>125</v>
      </c>
      <c r="H195" s="244">
        <v>350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41</v>
      </c>
      <c r="O195" s="88"/>
      <c r="P195" s="236">
        <f>O195*H195</f>
        <v>0</v>
      </c>
      <c r="Q195" s="236">
        <v>0.00092800000000000001</v>
      </c>
      <c r="R195" s="236">
        <f>Q195*H195</f>
        <v>0.32479999999999998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178</v>
      </c>
      <c r="AT195" s="238" t="s">
        <v>175</v>
      </c>
      <c r="AU195" s="238" t="s">
        <v>83</v>
      </c>
      <c r="AY195" s="14" t="s">
        <v>119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4" t="s">
        <v>81</v>
      </c>
      <c r="BK195" s="239">
        <f>ROUND(I195*H195,2)</f>
        <v>0</v>
      </c>
      <c r="BL195" s="14" t="s">
        <v>161</v>
      </c>
      <c r="BM195" s="238" t="s">
        <v>368</v>
      </c>
    </row>
    <row r="196" s="2" customFormat="1" ht="16.5" customHeight="1">
      <c r="A196" s="35"/>
      <c r="B196" s="36"/>
      <c r="C196" s="240" t="s">
        <v>369</v>
      </c>
      <c r="D196" s="240" t="s">
        <v>175</v>
      </c>
      <c r="E196" s="241" t="s">
        <v>370</v>
      </c>
      <c r="F196" s="242" t="s">
        <v>341</v>
      </c>
      <c r="G196" s="243" t="s">
        <v>125</v>
      </c>
      <c r="H196" s="244">
        <v>1100</v>
      </c>
      <c r="I196" s="245"/>
      <c r="J196" s="246">
        <f>ROUND(I196*H196,2)</f>
        <v>0</v>
      </c>
      <c r="K196" s="247"/>
      <c r="L196" s="248"/>
      <c r="M196" s="249" t="s">
        <v>1</v>
      </c>
      <c r="N196" s="250" t="s">
        <v>41</v>
      </c>
      <c r="O196" s="88"/>
      <c r="P196" s="236">
        <f>O196*H196</f>
        <v>0</v>
      </c>
      <c r="Q196" s="236">
        <v>9.0000000000000006E-05</v>
      </c>
      <c r="R196" s="236">
        <f>Q196*H196</f>
        <v>0.099000000000000005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178</v>
      </c>
      <c r="AT196" s="238" t="s">
        <v>175</v>
      </c>
      <c r="AU196" s="238" t="s">
        <v>83</v>
      </c>
      <c r="AY196" s="14" t="s">
        <v>119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4" t="s">
        <v>81</v>
      </c>
      <c r="BK196" s="239">
        <f>ROUND(I196*H196,2)</f>
        <v>0</v>
      </c>
      <c r="BL196" s="14" t="s">
        <v>161</v>
      </c>
      <c r="BM196" s="238" t="s">
        <v>371</v>
      </c>
    </row>
    <row r="197" s="2" customFormat="1" ht="16.5" customHeight="1">
      <c r="A197" s="35"/>
      <c r="B197" s="36"/>
      <c r="C197" s="240" t="s">
        <v>372</v>
      </c>
      <c r="D197" s="240" t="s">
        <v>175</v>
      </c>
      <c r="E197" s="241" t="s">
        <v>344</v>
      </c>
      <c r="F197" s="242" t="s">
        <v>345</v>
      </c>
      <c r="G197" s="243" t="s">
        <v>125</v>
      </c>
      <c r="H197" s="244">
        <v>800</v>
      </c>
      <c r="I197" s="245"/>
      <c r="J197" s="246">
        <f>ROUND(I197*H197,2)</f>
        <v>0</v>
      </c>
      <c r="K197" s="247"/>
      <c r="L197" s="248"/>
      <c r="M197" s="249" t="s">
        <v>1</v>
      </c>
      <c r="N197" s="250" t="s">
        <v>41</v>
      </c>
      <c r="O197" s="88"/>
      <c r="P197" s="236">
        <f>O197*H197</f>
        <v>0</v>
      </c>
      <c r="Q197" s="236">
        <v>9.0000000000000006E-05</v>
      </c>
      <c r="R197" s="236">
        <f>Q197*H197</f>
        <v>0.072000000000000008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178</v>
      </c>
      <c r="AT197" s="238" t="s">
        <v>175</v>
      </c>
      <c r="AU197" s="238" t="s">
        <v>83</v>
      </c>
      <c r="AY197" s="14" t="s">
        <v>119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4" t="s">
        <v>81</v>
      </c>
      <c r="BK197" s="239">
        <f>ROUND(I197*H197,2)</f>
        <v>0</v>
      </c>
      <c r="BL197" s="14" t="s">
        <v>161</v>
      </c>
      <c r="BM197" s="238" t="s">
        <v>373</v>
      </c>
    </row>
    <row r="198" s="2" customFormat="1" ht="16.5" customHeight="1">
      <c r="A198" s="35"/>
      <c r="B198" s="36"/>
      <c r="C198" s="226" t="s">
        <v>374</v>
      </c>
      <c r="D198" s="226" t="s">
        <v>122</v>
      </c>
      <c r="E198" s="227" t="s">
        <v>375</v>
      </c>
      <c r="F198" s="228" t="s">
        <v>376</v>
      </c>
      <c r="G198" s="229" t="s">
        <v>125</v>
      </c>
      <c r="H198" s="230">
        <v>2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41</v>
      </c>
      <c r="O198" s="88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161</v>
      </c>
      <c r="AT198" s="238" t="s">
        <v>122</v>
      </c>
      <c r="AU198" s="238" t="s">
        <v>83</v>
      </c>
      <c r="AY198" s="14" t="s">
        <v>119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4" t="s">
        <v>81</v>
      </c>
      <c r="BK198" s="239">
        <f>ROUND(I198*H198,2)</f>
        <v>0</v>
      </c>
      <c r="BL198" s="14" t="s">
        <v>161</v>
      </c>
      <c r="BM198" s="238" t="s">
        <v>377</v>
      </c>
    </row>
    <row r="199" s="2" customFormat="1" ht="36" customHeight="1">
      <c r="A199" s="35"/>
      <c r="B199" s="36"/>
      <c r="C199" s="240" t="s">
        <v>378</v>
      </c>
      <c r="D199" s="240" t="s">
        <v>175</v>
      </c>
      <c r="E199" s="241" t="s">
        <v>379</v>
      </c>
      <c r="F199" s="242" t="s">
        <v>380</v>
      </c>
      <c r="G199" s="243" t="s">
        <v>125</v>
      </c>
      <c r="H199" s="244">
        <v>2</v>
      </c>
      <c r="I199" s="245"/>
      <c r="J199" s="246">
        <f>ROUND(I199*H199,2)</f>
        <v>0</v>
      </c>
      <c r="K199" s="247"/>
      <c r="L199" s="248"/>
      <c r="M199" s="249" t="s">
        <v>1</v>
      </c>
      <c r="N199" s="250" t="s">
        <v>41</v>
      </c>
      <c r="O199" s="88"/>
      <c r="P199" s="236">
        <f>O199*H199</f>
        <v>0</v>
      </c>
      <c r="Q199" s="236">
        <v>0.00092800000000000001</v>
      </c>
      <c r="R199" s="236">
        <f>Q199*H199</f>
        <v>0.001856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178</v>
      </c>
      <c r="AT199" s="238" t="s">
        <v>175</v>
      </c>
      <c r="AU199" s="238" t="s">
        <v>83</v>
      </c>
      <c r="AY199" s="14" t="s">
        <v>119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4" t="s">
        <v>81</v>
      </c>
      <c r="BK199" s="239">
        <f>ROUND(I199*H199,2)</f>
        <v>0</v>
      </c>
      <c r="BL199" s="14" t="s">
        <v>161</v>
      </c>
      <c r="BM199" s="238" t="s">
        <v>381</v>
      </c>
    </row>
    <row r="200" s="12" customFormat="1" ht="22.8" customHeight="1">
      <c r="A200" s="12"/>
      <c r="B200" s="210"/>
      <c r="C200" s="211"/>
      <c r="D200" s="212" t="s">
        <v>75</v>
      </c>
      <c r="E200" s="224" t="s">
        <v>382</v>
      </c>
      <c r="F200" s="224" t="s">
        <v>383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SUM(P201:P261)</f>
        <v>0</v>
      </c>
      <c r="Q200" s="218"/>
      <c r="R200" s="219">
        <f>SUM(R201:R261)</f>
        <v>0.13412600000000002</v>
      </c>
      <c r="S200" s="218"/>
      <c r="T200" s="220">
        <f>SUM(T201:T261)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83</v>
      </c>
      <c r="AT200" s="222" t="s">
        <v>75</v>
      </c>
      <c r="AU200" s="222" t="s">
        <v>81</v>
      </c>
      <c r="AY200" s="221" t="s">
        <v>119</v>
      </c>
      <c r="BK200" s="223">
        <f>SUM(BK201:BK261)</f>
        <v>0</v>
      </c>
    </row>
    <row r="201" s="2" customFormat="1" ht="24" customHeight="1">
      <c r="A201" s="35"/>
      <c r="B201" s="36"/>
      <c r="C201" s="226" t="s">
        <v>384</v>
      </c>
      <c r="D201" s="226" t="s">
        <v>122</v>
      </c>
      <c r="E201" s="227" t="s">
        <v>385</v>
      </c>
      <c r="F201" s="228" t="s">
        <v>386</v>
      </c>
      <c r="G201" s="229" t="s">
        <v>387</v>
      </c>
      <c r="H201" s="230">
        <v>1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41</v>
      </c>
      <c r="O201" s="88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161</v>
      </c>
      <c r="AT201" s="238" t="s">
        <v>122</v>
      </c>
      <c r="AU201" s="238" t="s">
        <v>83</v>
      </c>
      <c r="AY201" s="14" t="s">
        <v>119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4" t="s">
        <v>81</v>
      </c>
      <c r="BK201" s="239">
        <f>ROUND(I201*H201,2)</f>
        <v>0</v>
      </c>
      <c r="BL201" s="14" t="s">
        <v>161</v>
      </c>
      <c r="BM201" s="238" t="s">
        <v>388</v>
      </c>
    </row>
    <row r="202" s="2" customFormat="1" ht="24" customHeight="1">
      <c r="A202" s="35"/>
      <c r="B202" s="36"/>
      <c r="C202" s="240" t="s">
        <v>389</v>
      </c>
      <c r="D202" s="240" t="s">
        <v>175</v>
      </c>
      <c r="E202" s="241" t="s">
        <v>390</v>
      </c>
      <c r="F202" s="242" t="s">
        <v>391</v>
      </c>
      <c r="G202" s="243" t="s">
        <v>125</v>
      </c>
      <c r="H202" s="244">
        <v>1</v>
      </c>
      <c r="I202" s="245"/>
      <c r="J202" s="246">
        <f>ROUND(I202*H202,2)</f>
        <v>0</v>
      </c>
      <c r="K202" s="247"/>
      <c r="L202" s="248"/>
      <c r="M202" s="249" t="s">
        <v>1</v>
      </c>
      <c r="N202" s="250" t="s">
        <v>41</v>
      </c>
      <c r="O202" s="88"/>
      <c r="P202" s="236">
        <f>O202*H202</f>
        <v>0</v>
      </c>
      <c r="Q202" s="236">
        <v>0.00029999999999999997</v>
      </c>
      <c r="R202" s="236">
        <f>Q202*H202</f>
        <v>0.00029999999999999997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178</v>
      </c>
      <c r="AT202" s="238" t="s">
        <v>175</v>
      </c>
      <c r="AU202" s="238" t="s">
        <v>83</v>
      </c>
      <c r="AY202" s="14" t="s">
        <v>119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4" t="s">
        <v>81</v>
      </c>
      <c r="BK202" s="239">
        <f>ROUND(I202*H202,2)</f>
        <v>0</v>
      </c>
      <c r="BL202" s="14" t="s">
        <v>161</v>
      </c>
      <c r="BM202" s="238" t="s">
        <v>392</v>
      </c>
    </row>
    <row r="203" s="2" customFormat="1" ht="16.5" customHeight="1">
      <c r="A203" s="35"/>
      <c r="B203" s="36"/>
      <c r="C203" s="240" t="s">
        <v>393</v>
      </c>
      <c r="D203" s="240" t="s">
        <v>175</v>
      </c>
      <c r="E203" s="241" t="s">
        <v>394</v>
      </c>
      <c r="F203" s="242" t="s">
        <v>395</v>
      </c>
      <c r="G203" s="243" t="s">
        <v>125</v>
      </c>
      <c r="H203" s="244">
        <v>1</v>
      </c>
      <c r="I203" s="245"/>
      <c r="J203" s="246">
        <f>ROUND(I203*H203,2)</f>
        <v>0</v>
      </c>
      <c r="K203" s="247"/>
      <c r="L203" s="248"/>
      <c r="M203" s="249" t="s">
        <v>1</v>
      </c>
      <c r="N203" s="250" t="s">
        <v>41</v>
      </c>
      <c r="O203" s="88"/>
      <c r="P203" s="236">
        <f>O203*H203</f>
        <v>0</v>
      </c>
      <c r="Q203" s="236">
        <v>0.00029999999999999997</v>
      </c>
      <c r="R203" s="236">
        <f>Q203*H203</f>
        <v>0.00029999999999999997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178</v>
      </c>
      <c r="AT203" s="238" t="s">
        <v>175</v>
      </c>
      <c r="AU203" s="238" t="s">
        <v>83</v>
      </c>
      <c r="AY203" s="14" t="s">
        <v>119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4" t="s">
        <v>81</v>
      </c>
      <c r="BK203" s="239">
        <f>ROUND(I203*H203,2)</f>
        <v>0</v>
      </c>
      <c r="BL203" s="14" t="s">
        <v>161</v>
      </c>
      <c r="BM203" s="238" t="s">
        <v>396</v>
      </c>
    </row>
    <row r="204" s="2" customFormat="1" ht="16.5" customHeight="1">
      <c r="A204" s="35"/>
      <c r="B204" s="36"/>
      <c r="C204" s="240" t="s">
        <v>397</v>
      </c>
      <c r="D204" s="240" t="s">
        <v>175</v>
      </c>
      <c r="E204" s="241" t="s">
        <v>398</v>
      </c>
      <c r="F204" s="242" t="s">
        <v>399</v>
      </c>
      <c r="G204" s="243" t="s">
        <v>125</v>
      </c>
      <c r="H204" s="244">
        <v>1</v>
      </c>
      <c r="I204" s="245"/>
      <c r="J204" s="246">
        <f>ROUND(I204*H204,2)</f>
        <v>0</v>
      </c>
      <c r="K204" s="247"/>
      <c r="L204" s="248"/>
      <c r="M204" s="249" t="s">
        <v>1</v>
      </c>
      <c r="N204" s="250" t="s">
        <v>41</v>
      </c>
      <c r="O204" s="88"/>
      <c r="P204" s="236">
        <f>O204*H204</f>
        <v>0</v>
      </c>
      <c r="Q204" s="236">
        <v>0.00029999999999999997</v>
      </c>
      <c r="R204" s="236">
        <f>Q204*H204</f>
        <v>0.00029999999999999997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178</v>
      </c>
      <c r="AT204" s="238" t="s">
        <v>175</v>
      </c>
      <c r="AU204" s="238" t="s">
        <v>83</v>
      </c>
      <c r="AY204" s="14" t="s">
        <v>119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4" t="s">
        <v>81</v>
      </c>
      <c r="BK204" s="239">
        <f>ROUND(I204*H204,2)</f>
        <v>0</v>
      </c>
      <c r="BL204" s="14" t="s">
        <v>161</v>
      </c>
      <c r="BM204" s="238" t="s">
        <v>400</v>
      </c>
    </row>
    <row r="205" s="2" customFormat="1" ht="16.5" customHeight="1">
      <c r="A205" s="35"/>
      <c r="B205" s="36"/>
      <c r="C205" s="240" t="s">
        <v>401</v>
      </c>
      <c r="D205" s="240" t="s">
        <v>175</v>
      </c>
      <c r="E205" s="241" t="s">
        <v>402</v>
      </c>
      <c r="F205" s="242" t="s">
        <v>403</v>
      </c>
      <c r="G205" s="243" t="s">
        <v>125</v>
      </c>
      <c r="H205" s="244">
        <v>2</v>
      </c>
      <c r="I205" s="245"/>
      <c r="J205" s="246">
        <f>ROUND(I205*H205,2)</f>
        <v>0</v>
      </c>
      <c r="K205" s="247"/>
      <c r="L205" s="248"/>
      <c r="M205" s="249" t="s">
        <v>1</v>
      </c>
      <c r="N205" s="250" t="s">
        <v>41</v>
      </c>
      <c r="O205" s="88"/>
      <c r="P205" s="236">
        <f>O205*H205</f>
        <v>0</v>
      </c>
      <c r="Q205" s="236">
        <v>0.00029999999999999997</v>
      </c>
      <c r="R205" s="236">
        <f>Q205*H205</f>
        <v>0.00059999999999999995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178</v>
      </c>
      <c r="AT205" s="238" t="s">
        <v>175</v>
      </c>
      <c r="AU205" s="238" t="s">
        <v>83</v>
      </c>
      <c r="AY205" s="14" t="s">
        <v>119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4" t="s">
        <v>81</v>
      </c>
      <c r="BK205" s="239">
        <f>ROUND(I205*H205,2)</f>
        <v>0</v>
      </c>
      <c r="BL205" s="14" t="s">
        <v>161</v>
      </c>
      <c r="BM205" s="238" t="s">
        <v>404</v>
      </c>
    </row>
    <row r="206" s="2" customFormat="1" ht="16.5" customHeight="1">
      <c r="A206" s="35"/>
      <c r="B206" s="36"/>
      <c r="C206" s="240" t="s">
        <v>405</v>
      </c>
      <c r="D206" s="240" t="s">
        <v>175</v>
      </c>
      <c r="E206" s="241" t="s">
        <v>406</v>
      </c>
      <c r="F206" s="242" t="s">
        <v>407</v>
      </c>
      <c r="G206" s="243" t="s">
        <v>125</v>
      </c>
      <c r="H206" s="244">
        <v>1</v>
      </c>
      <c r="I206" s="245"/>
      <c r="J206" s="246">
        <f>ROUND(I206*H206,2)</f>
        <v>0</v>
      </c>
      <c r="K206" s="247"/>
      <c r="L206" s="248"/>
      <c r="M206" s="249" t="s">
        <v>1</v>
      </c>
      <c r="N206" s="250" t="s">
        <v>41</v>
      </c>
      <c r="O206" s="88"/>
      <c r="P206" s="236">
        <f>O206*H206</f>
        <v>0</v>
      </c>
      <c r="Q206" s="236">
        <v>0.00029999999999999997</v>
      </c>
      <c r="R206" s="236">
        <f>Q206*H206</f>
        <v>0.00029999999999999997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178</v>
      </c>
      <c r="AT206" s="238" t="s">
        <v>175</v>
      </c>
      <c r="AU206" s="238" t="s">
        <v>83</v>
      </c>
      <c r="AY206" s="14" t="s">
        <v>119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4" t="s">
        <v>81</v>
      </c>
      <c r="BK206" s="239">
        <f>ROUND(I206*H206,2)</f>
        <v>0</v>
      </c>
      <c r="BL206" s="14" t="s">
        <v>161</v>
      </c>
      <c r="BM206" s="238" t="s">
        <v>408</v>
      </c>
    </row>
    <row r="207" s="2" customFormat="1" ht="16.5" customHeight="1">
      <c r="A207" s="35"/>
      <c r="B207" s="36"/>
      <c r="C207" s="240" t="s">
        <v>409</v>
      </c>
      <c r="D207" s="240" t="s">
        <v>175</v>
      </c>
      <c r="E207" s="241" t="s">
        <v>410</v>
      </c>
      <c r="F207" s="242" t="s">
        <v>411</v>
      </c>
      <c r="G207" s="243" t="s">
        <v>125</v>
      </c>
      <c r="H207" s="244">
        <v>23</v>
      </c>
      <c r="I207" s="245"/>
      <c r="J207" s="246">
        <f>ROUND(I207*H207,2)</f>
        <v>0</v>
      </c>
      <c r="K207" s="247"/>
      <c r="L207" s="248"/>
      <c r="M207" s="249" t="s">
        <v>1</v>
      </c>
      <c r="N207" s="250" t="s">
        <v>41</v>
      </c>
      <c r="O207" s="88"/>
      <c r="P207" s="236">
        <f>O207*H207</f>
        <v>0</v>
      </c>
      <c r="Q207" s="236">
        <v>0.00029999999999999997</v>
      </c>
      <c r="R207" s="236">
        <f>Q207*H207</f>
        <v>0.006899999999999999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178</v>
      </c>
      <c r="AT207" s="238" t="s">
        <v>175</v>
      </c>
      <c r="AU207" s="238" t="s">
        <v>83</v>
      </c>
      <c r="AY207" s="14" t="s">
        <v>119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4" t="s">
        <v>81</v>
      </c>
      <c r="BK207" s="239">
        <f>ROUND(I207*H207,2)</f>
        <v>0</v>
      </c>
      <c r="BL207" s="14" t="s">
        <v>161</v>
      </c>
      <c r="BM207" s="238" t="s">
        <v>412</v>
      </c>
    </row>
    <row r="208" s="2" customFormat="1" ht="16.5" customHeight="1">
      <c r="A208" s="35"/>
      <c r="B208" s="36"/>
      <c r="C208" s="240" t="s">
        <v>413</v>
      </c>
      <c r="D208" s="240" t="s">
        <v>175</v>
      </c>
      <c r="E208" s="241" t="s">
        <v>414</v>
      </c>
      <c r="F208" s="242" t="s">
        <v>415</v>
      </c>
      <c r="G208" s="243" t="s">
        <v>125</v>
      </c>
      <c r="H208" s="244">
        <v>10</v>
      </c>
      <c r="I208" s="245"/>
      <c r="J208" s="246">
        <f>ROUND(I208*H208,2)</f>
        <v>0</v>
      </c>
      <c r="K208" s="247"/>
      <c r="L208" s="248"/>
      <c r="M208" s="249" t="s">
        <v>1</v>
      </c>
      <c r="N208" s="250" t="s">
        <v>41</v>
      </c>
      <c r="O208" s="88"/>
      <c r="P208" s="236">
        <f>O208*H208</f>
        <v>0</v>
      </c>
      <c r="Q208" s="236">
        <v>0.00029999999999999997</v>
      </c>
      <c r="R208" s="236">
        <f>Q208*H208</f>
        <v>0.0029999999999999996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178</v>
      </c>
      <c r="AT208" s="238" t="s">
        <v>175</v>
      </c>
      <c r="AU208" s="238" t="s">
        <v>83</v>
      </c>
      <c r="AY208" s="14" t="s">
        <v>119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4" t="s">
        <v>81</v>
      </c>
      <c r="BK208" s="239">
        <f>ROUND(I208*H208,2)</f>
        <v>0</v>
      </c>
      <c r="BL208" s="14" t="s">
        <v>161</v>
      </c>
      <c r="BM208" s="238" t="s">
        <v>416</v>
      </c>
    </row>
    <row r="209" s="2" customFormat="1" ht="16.5" customHeight="1">
      <c r="A209" s="35"/>
      <c r="B209" s="36"/>
      <c r="C209" s="240" t="s">
        <v>417</v>
      </c>
      <c r="D209" s="240" t="s">
        <v>175</v>
      </c>
      <c r="E209" s="241" t="s">
        <v>418</v>
      </c>
      <c r="F209" s="242" t="s">
        <v>419</v>
      </c>
      <c r="G209" s="243" t="s">
        <v>125</v>
      </c>
      <c r="H209" s="244">
        <v>33</v>
      </c>
      <c r="I209" s="245"/>
      <c r="J209" s="246">
        <f>ROUND(I209*H209,2)</f>
        <v>0</v>
      </c>
      <c r="K209" s="247"/>
      <c r="L209" s="248"/>
      <c r="M209" s="249" t="s">
        <v>1</v>
      </c>
      <c r="N209" s="250" t="s">
        <v>41</v>
      </c>
      <c r="O209" s="88"/>
      <c r="P209" s="236">
        <f>O209*H209</f>
        <v>0</v>
      </c>
      <c r="Q209" s="236">
        <v>0.00029999999999999997</v>
      </c>
      <c r="R209" s="236">
        <f>Q209*H209</f>
        <v>0.0098999999999999991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178</v>
      </c>
      <c r="AT209" s="238" t="s">
        <v>175</v>
      </c>
      <c r="AU209" s="238" t="s">
        <v>83</v>
      </c>
      <c r="AY209" s="14" t="s">
        <v>119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4" t="s">
        <v>81</v>
      </c>
      <c r="BK209" s="239">
        <f>ROUND(I209*H209,2)</f>
        <v>0</v>
      </c>
      <c r="BL209" s="14" t="s">
        <v>161</v>
      </c>
      <c r="BM209" s="238" t="s">
        <v>420</v>
      </c>
    </row>
    <row r="210" s="2" customFormat="1" ht="16.5" customHeight="1">
      <c r="A210" s="35"/>
      <c r="B210" s="36"/>
      <c r="C210" s="240" t="s">
        <v>421</v>
      </c>
      <c r="D210" s="240" t="s">
        <v>175</v>
      </c>
      <c r="E210" s="241" t="s">
        <v>422</v>
      </c>
      <c r="F210" s="242" t="s">
        <v>423</v>
      </c>
      <c r="G210" s="243" t="s">
        <v>387</v>
      </c>
      <c r="H210" s="244">
        <v>1</v>
      </c>
      <c r="I210" s="245"/>
      <c r="J210" s="246">
        <f>ROUND(I210*H210,2)</f>
        <v>0</v>
      </c>
      <c r="K210" s="247"/>
      <c r="L210" s="248"/>
      <c r="M210" s="249" t="s">
        <v>1</v>
      </c>
      <c r="N210" s="250" t="s">
        <v>41</v>
      </c>
      <c r="O210" s="88"/>
      <c r="P210" s="236">
        <f>O210*H210</f>
        <v>0</v>
      </c>
      <c r="Q210" s="236">
        <v>0.00029999999999999997</v>
      </c>
      <c r="R210" s="236">
        <f>Q210*H210</f>
        <v>0.00029999999999999997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178</v>
      </c>
      <c r="AT210" s="238" t="s">
        <v>175</v>
      </c>
      <c r="AU210" s="238" t="s">
        <v>83</v>
      </c>
      <c r="AY210" s="14" t="s">
        <v>119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4" t="s">
        <v>81</v>
      </c>
      <c r="BK210" s="239">
        <f>ROUND(I210*H210,2)</f>
        <v>0</v>
      </c>
      <c r="BL210" s="14" t="s">
        <v>161</v>
      </c>
      <c r="BM210" s="238" t="s">
        <v>424</v>
      </c>
    </row>
    <row r="211" s="2" customFormat="1" ht="16.5" customHeight="1">
      <c r="A211" s="35"/>
      <c r="B211" s="36"/>
      <c r="C211" s="226" t="s">
        <v>425</v>
      </c>
      <c r="D211" s="226" t="s">
        <v>122</v>
      </c>
      <c r="E211" s="227" t="s">
        <v>426</v>
      </c>
      <c r="F211" s="228" t="s">
        <v>427</v>
      </c>
      <c r="G211" s="229" t="s">
        <v>130</v>
      </c>
      <c r="H211" s="230">
        <v>350</v>
      </c>
      <c r="I211" s="231"/>
      <c r="J211" s="232">
        <f>ROUND(I211*H211,2)</f>
        <v>0</v>
      </c>
      <c r="K211" s="233"/>
      <c r="L211" s="41"/>
      <c r="M211" s="234" t="s">
        <v>1</v>
      </c>
      <c r="N211" s="235" t="s">
        <v>41</v>
      </c>
      <c r="O211" s="88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161</v>
      </c>
      <c r="AT211" s="238" t="s">
        <v>122</v>
      </c>
      <c r="AU211" s="238" t="s">
        <v>83</v>
      </c>
      <c r="AY211" s="14" t="s">
        <v>119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4" t="s">
        <v>81</v>
      </c>
      <c r="BK211" s="239">
        <f>ROUND(I211*H211,2)</f>
        <v>0</v>
      </c>
      <c r="BL211" s="14" t="s">
        <v>161</v>
      </c>
      <c r="BM211" s="238" t="s">
        <v>428</v>
      </c>
    </row>
    <row r="212" s="2" customFormat="1" ht="16.5" customHeight="1">
      <c r="A212" s="35"/>
      <c r="B212" s="36"/>
      <c r="C212" s="240" t="s">
        <v>429</v>
      </c>
      <c r="D212" s="240" t="s">
        <v>175</v>
      </c>
      <c r="E212" s="241" t="s">
        <v>430</v>
      </c>
      <c r="F212" s="242" t="s">
        <v>431</v>
      </c>
      <c r="G212" s="243" t="s">
        <v>130</v>
      </c>
      <c r="H212" s="244">
        <v>350</v>
      </c>
      <c r="I212" s="245"/>
      <c r="J212" s="246">
        <f>ROUND(I212*H212,2)</f>
        <v>0</v>
      </c>
      <c r="K212" s="247"/>
      <c r="L212" s="248"/>
      <c r="M212" s="249" t="s">
        <v>1</v>
      </c>
      <c r="N212" s="250" t="s">
        <v>41</v>
      </c>
      <c r="O212" s="88"/>
      <c r="P212" s="236">
        <f>O212*H212</f>
        <v>0</v>
      </c>
      <c r="Q212" s="236">
        <v>2.0000000000000002E-05</v>
      </c>
      <c r="R212" s="236">
        <f>Q212*H212</f>
        <v>0.0070000000000000001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178</v>
      </c>
      <c r="AT212" s="238" t="s">
        <v>175</v>
      </c>
      <c r="AU212" s="238" t="s">
        <v>83</v>
      </c>
      <c r="AY212" s="14" t="s">
        <v>119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4" t="s">
        <v>81</v>
      </c>
      <c r="BK212" s="239">
        <f>ROUND(I212*H212,2)</f>
        <v>0</v>
      </c>
      <c r="BL212" s="14" t="s">
        <v>161</v>
      </c>
      <c r="BM212" s="238" t="s">
        <v>432</v>
      </c>
    </row>
    <row r="213" s="2" customFormat="1" ht="24" customHeight="1">
      <c r="A213" s="35"/>
      <c r="B213" s="36"/>
      <c r="C213" s="226" t="s">
        <v>433</v>
      </c>
      <c r="D213" s="226" t="s">
        <v>122</v>
      </c>
      <c r="E213" s="227" t="s">
        <v>434</v>
      </c>
      <c r="F213" s="228" t="s">
        <v>435</v>
      </c>
      <c r="G213" s="229" t="s">
        <v>387</v>
      </c>
      <c r="H213" s="230">
        <v>1</v>
      </c>
      <c r="I213" s="231"/>
      <c r="J213" s="232">
        <f>ROUND(I213*H213,2)</f>
        <v>0</v>
      </c>
      <c r="K213" s="233"/>
      <c r="L213" s="41"/>
      <c r="M213" s="234" t="s">
        <v>1</v>
      </c>
      <c r="N213" s="235" t="s">
        <v>41</v>
      </c>
      <c r="O213" s="88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161</v>
      </c>
      <c r="AT213" s="238" t="s">
        <v>122</v>
      </c>
      <c r="AU213" s="238" t="s">
        <v>83</v>
      </c>
      <c r="AY213" s="14" t="s">
        <v>119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4" t="s">
        <v>81</v>
      </c>
      <c r="BK213" s="239">
        <f>ROUND(I213*H213,2)</f>
        <v>0</v>
      </c>
      <c r="BL213" s="14" t="s">
        <v>161</v>
      </c>
      <c r="BM213" s="238" t="s">
        <v>436</v>
      </c>
    </row>
    <row r="214" s="2" customFormat="1" ht="16.5" customHeight="1">
      <c r="A214" s="35"/>
      <c r="B214" s="36"/>
      <c r="C214" s="240" t="s">
        <v>437</v>
      </c>
      <c r="D214" s="240" t="s">
        <v>175</v>
      </c>
      <c r="E214" s="241" t="s">
        <v>438</v>
      </c>
      <c r="F214" s="242" t="s">
        <v>439</v>
      </c>
      <c r="G214" s="243" t="s">
        <v>125</v>
      </c>
      <c r="H214" s="244">
        <v>1</v>
      </c>
      <c r="I214" s="245"/>
      <c r="J214" s="246">
        <f>ROUND(I214*H214,2)</f>
        <v>0</v>
      </c>
      <c r="K214" s="247"/>
      <c r="L214" s="248"/>
      <c r="M214" s="249" t="s">
        <v>1</v>
      </c>
      <c r="N214" s="250" t="s">
        <v>41</v>
      </c>
      <c r="O214" s="88"/>
      <c r="P214" s="236">
        <f>O214*H214</f>
        <v>0</v>
      </c>
      <c r="Q214" s="236">
        <v>0.00044999999999999999</v>
      </c>
      <c r="R214" s="236">
        <f>Q214*H214</f>
        <v>0.00044999999999999999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178</v>
      </c>
      <c r="AT214" s="238" t="s">
        <v>175</v>
      </c>
      <c r="AU214" s="238" t="s">
        <v>83</v>
      </c>
      <c r="AY214" s="14" t="s">
        <v>119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4" t="s">
        <v>81</v>
      </c>
      <c r="BK214" s="239">
        <f>ROUND(I214*H214,2)</f>
        <v>0</v>
      </c>
      <c r="BL214" s="14" t="s">
        <v>161</v>
      </c>
      <c r="BM214" s="238" t="s">
        <v>440</v>
      </c>
    </row>
    <row r="215" s="2" customFormat="1" ht="24" customHeight="1">
      <c r="A215" s="35"/>
      <c r="B215" s="36"/>
      <c r="C215" s="240" t="s">
        <v>441</v>
      </c>
      <c r="D215" s="240" t="s">
        <v>175</v>
      </c>
      <c r="E215" s="241" t="s">
        <v>442</v>
      </c>
      <c r="F215" s="242" t="s">
        <v>443</v>
      </c>
      <c r="G215" s="243" t="s">
        <v>125</v>
      </c>
      <c r="H215" s="244">
        <v>1</v>
      </c>
      <c r="I215" s="245"/>
      <c r="J215" s="246">
        <f>ROUND(I215*H215,2)</f>
        <v>0</v>
      </c>
      <c r="K215" s="247"/>
      <c r="L215" s="248"/>
      <c r="M215" s="249" t="s">
        <v>1</v>
      </c>
      <c r="N215" s="250" t="s">
        <v>41</v>
      </c>
      <c r="O215" s="88"/>
      <c r="P215" s="236">
        <f>O215*H215</f>
        <v>0</v>
      </c>
      <c r="Q215" s="236">
        <v>0.00044999999999999999</v>
      </c>
      <c r="R215" s="236">
        <f>Q215*H215</f>
        <v>0.00044999999999999999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178</v>
      </c>
      <c r="AT215" s="238" t="s">
        <v>175</v>
      </c>
      <c r="AU215" s="238" t="s">
        <v>83</v>
      </c>
      <c r="AY215" s="14" t="s">
        <v>119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4" t="s">
        <v>81</v>
      </c>
      <c r="BK215" s="239">
        <f>ROUND(I215*H215,2)</f>
        <v>0</v>
      </c>
      <c r="BL215" s="14" t="s">
        <v>161</v>
      </c>
      <c r="BM215" s="238" t="s">
        <v>444</v>
      </c>
    </row>
    <row r="216" s="2" customFormat="1" ht="16.5" customHeight="1">
      <c r="A216" s="35"/>
      <c r="B216" s="36"/>
      <c r="C216" s="240" t="s">
        <v>445</v>
      </c>
      <c r="D216" s="240" t="s">
        <v>175</v>
      </c>
      <c r="E216" s="241" t="s">
        <v>446</v>
      </c>
      <c r="F216" s="242" t="s">
        <v>423</v>
      </c>
      <c r="G216" s="243" t="s">
        <v>387</v>
      </c>
      <c r="H216" s="244">
        <v>1</v>
      </c>
      <c r="I216" s="245"/>
      <c r="J216" s="246">
        <f>ROUND(I216*H216,2)</f>
        <v>0</v>
      </c>
      <c r="K216" s="247"/>
      <c r="L216" s="248"/>
      <c r="M216" s="249" t="s">
        <v>1</v>
      </c>
      <c r="N216" s="250" t="s">
        <v>41</v>
      </c>
      <c r="O216" s="88"/>
      <c r="P216" s="236">
        <f>O216*H216</f>
        <v>0</v>
      </c>
      <c r="Q216" s="236">
        <v>0.0028</v>
      </c>
      <c r="R216" s="236">
        <f>Q216*H216</f>
        <v>0.0028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178</v>
      </c>
      <c r="AT216" s="238" t="s">
        <v>175</v>
      </c>
      <c r="AU216" s="238" t="s">
        <v>83</v>
      </c>
      <c r="AY216" s="14" t="s">
        <v>119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4" t="s">
        <v>81</v>
      </c>
      <c r="BK216" s="239">
        <f>ROUND(I216*H216,2)</f>
        <v>0</v>
      </c>
      <c r="BL216" s="14" t="s">
        <v>161</v>
      </c>
      <c r="BM216" s="238" t="s">
        <v>447</v>
      </c>
    </row>
    <row r="217" s="2" customFormat="1" ht="24" customHeight="1">
      <c r="A217" s="35"/>
      <c r="B217" s="36"/>
      <c r="C217" s="226" t="s">
        <v>448</v>
      </c>
      <c r="D217" s="226" t="s">
        <v>122</v>
      </c>
      <c r="E217" s="227" t="s">
        <v>449</v>
      </c>
      <c r="F217" s="228" t="s">
        <v>450</v>
      </c>
      <c r="G217" s="229" t="s">
        <v>125</v>
      </c>
      <c r="H217" s="230">
        <v>1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41</v>
      </c>
      <c r="O217" s="88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161</v>
      </c>
      <c r="AT217" s="238" t="s">
        <v>122</v>
      </c>
      <c r="AU217" s="238" t="s">
        <v>83</v>
      </c>
      <c r="AY217" s="14" t="s">
        <v>119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4" t="s">
        <v>81</v>
      </c>
      <c r="BK217" s="239">
        <f>ROUND(I217*H217,2)</f>
        <v>0</v>
      </c>
      <c r="BL217" s="14" t="s">
        <v>161</v>
      </c>
      <c r="BM217" s="238" t="s">
        <v>451</v>
      </c>
    </row>
    <row r="218" s="2" customFormat="1" ht="36" customHeight="1">
      <c r="A218" s="35"/>
      <c r="B218" s="36"/>
      <c r="C218" s="240" t="s">
        <v>452</v>
      </c>
      <c r="D218" s="240" t="s">
        <v>175</v>
      </c>
      <c r="E218" s="241" t="s">
        <v>453</v>
      </c>
      <c r="F218" s="242" t="s">
        <v>454</v>
      </c>
      <c r="G218" s="243" t="s">
        <v>125</v>
      </c>
      <c r="H218" s="244">
        <v>1</v>
      </c>
      <c r="I218" s="245"/>
      <c r="J218" s="246">
        <f>ROUND(I218*H218,2)</f>
        <v>0</v>
      </c>
      <c r="K218" s="247"/>
      <c r="L218" s="248"/>
      <c r="M218" s="249" t="s">
        <v>1</v>
      </c>
      <c r="N218" s="250" t="s">
        <v>41</v>
      </c>
      <c r="O218" s="88"/>
      <c r="P218" s="236">
        <f>O218*H218</f>
        <v>0</v>
      </c>
      <c r="Q218" s="236">
        <v>0.024</v>
      </c>
      <c r="R218" s="236">
        <f>Q218*H218</f>
        <v>0.024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178</v>
      </c>
      <c r="AT218" s="238" t="s">
        <v>175</v>
      </c>
      <c r="AU218" s="238" t="s">
        <v>83</v>
      </c>
      <c r="AY218" s="14" t="s">
        <v>119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4" t="s">
        <v>81</v>
      </c>
      <c r="BK218" s="239">
        <f>ROUND(I218*H218,2)</f>
        <v>0</v>
      </c>
      <c r="BL218" s="14" t="s">
        <v>161</v>
      </c>
      <c r="BM218" s="238" t="s">
        <v>455</v>
      </c>
    </row>
    <row r="219" s="2" customFormat="1" ht="16.5" customHeight="1">
      <c r="A219" s="35"/>
      <c r="B219" s="36"/>
      <c r="C219" s="226" t="s">
        <v>456</v>
      </c>
      <c r="D219" s="226" t="s">
        <v>122</v>
      </c>
      <c r="E219" s="227" t="s">
        <v>457</v>
      </c>
      <c r="F219" s="228" t="s">
        <v>458</v>
      </c>
      <c r="G219" s="229" t="s">
        <v>125</v>
      </c>
      <c r="H219" s="230">
        <v>3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41</v>
      </c>
      <c r="O219" s="88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161</v>
      </c>
      <c r="AT219" s="238" t="s">
        <v>122</v>
      </c>
      <c r="AU219" s="238" t="s">
        <v>83</v>
      </c>
      <c r="AY219" s="14" t="s">
        <v>119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4" t="s">
        <v>81</v>
      </c>
      <c r="BK219" s="239">
        <f>ROUND(I219*H219,2)</f>
        <v>0</v>
      </c>
      <c r="BL219" s="14" t="s">
        <v>161</v>
      </c>
      <c r="BM219" s="238" t="s">
        <v>459</v>
      </c>
    </row>
    <row r="220" s="2" customFormat="1" ht="16.5" customHeight="1">
      <c r="A220" s="35"/>
      <c r="B220" s="36"/>
      <c r="C220" s="240" t="s">
        <v>460</v>
      </c>
      <c r="D220" s="240" t="s">
        <v>175</v>
      </c>
      <c r="E220" s="241" t="s">
        <v>461</v>
      </c>
      <c r="F220" s="242" t="s">
        <v>462</v>
      </c>
      <c r="G220" s="243" t="s">
        <v>125</v>
      </c>
      <c r="H220" s="244">
        <v>1</v>
      </c>
      <c r="I220" s="245"/>
      <c r="J220" s="246">
        <f>ROUND(I220*H220,2)</f>
        <v>0</v>
      </c>
      <c r="K220" s="247"/>
      <c r="L220" s="248"/>
      <c r="M220" s="249" t="s">
        <v>1</v>
      </c>
      <c r="N220" s="250" t="s">
        <v>41</v>
      </c>
      <c r="O220" s="88"/>
      <c r="P220" s="236">
        <f>O220*H220</f>
        <v>0</v>
      </c>
      <c r="Q220" s="236">
        <v>0.00029999999999999997</v>
      </c>
      <c r="R220" s="236">
        <f>Q220*H220</f>
        <v>0.00029999999999999997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178</v>
      </c>
      <c r="AT220" s="238" t="s">
        <v>175</v>
      </c>
      <c r="AU220" s="238" t="s">
        <v>83</v>
      </c>
      <c r="AY220" s="14" t="s">
        <v>119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4" t="s">
        <v>81</v>
      </c>
      <c r="BK220" s="239">
        <f>ROUND(I220*H220,2)</f>
        <v>0</v>
      </c>
      <c r="BL220" s="14" t="s">
        <v>161</v>
      </c>
      <c r="BM220" s="238" t="s">
        <v>463</v>
      </c>
    </row>
    <row r="221" s="2" customFormat="1" ht="16.5" customHeight="1">
      <c r="A221" s="35"/>
      <c r="B221" s="36"/>
      <c r="C221" s="240" t="s">
        <v>464</v>
      </c>
      <c r="D221" s="240" t="s">
        <v>175</v>
      </c>
      <c r="E221" s="241" t="s">
        <v>465</v>
      </c>
      <c r="F221" s="242" t="s">
        <v>466</v>
      </c>
      <c r="G221" s="243" t="s">
        <v>125</v>
      </c>
      <c r="H221" s="244">
        <v>2</v>
      </c>
      <c r="I221" s="245"/>
      <c r="J221" s="246">
        <f>ROUND(I221*H221,2)</f>
        <v>0</v>
      </c>
      <c r="K221" s="247"/>
      <c r="L221" s="248"/>
      <c r="M221" s="249" t="s">
        <v>1</v>
      </c>
      <c r="N221" s="250" t="s">
        <v>41</v>
      </c>
      <c r="O221" s="88"/>
      <c r="P221" s="236">
        <f>O221*H221</f>
        <v>0</v>
      </c>
      <c r="Q221" s="236">
        <v>0.00029999999999999997</v>
      </c>
      <c r="R221" s="236">
        <f>Q221*H221</f>
        <v>0.00059999999999999995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178</v>
      </c>
      <c r="AT221" s="238" t="s">
        <v>175</v>
      </c>
      <c r="AU221" s="238" t="s">
        <v>83</v>
      </c>
      <c r="AY221" s="14" t="s">
        <v>119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4" t="s">
        <v>81</v>
      </c>
      <c r="BK221" s="239">
        <f>ROUND(I221*H221,2)</f>
        <v>0</v>
      </c>
      <c r="BL221" s="14" t="s">
        <v>161</v>
      </c>
      <c r="BM221" s="238" t="s">
        <v>467</v>
      </c>
    </row>
    <row r="222" s="2" customFormat="1" ht="16.5" customHeight="1">
      <c r="A222" s="35"/>
      <c r="B222" s="36"/>
      <c r="C222" s="226" t="s">
        <v>468</v>
      </c>
      <c r="D222" s="226" t="s">
        <v>122</v>
      </c>
      <c r="E222" s="227" t="s">
        <v>469</v>
      </c>
      <c r="F222" s="228" t="s">
        <v>470</v>
      </c>
      <c r="G222" s="229" t="s">
        <v>125</v>
      </c>
      <c r="H222" s="230">
        <v>1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41</v>
      </c>
      <c r="O222" s="88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161</v>
      </c>
      <c r="AT222" s="238" t="s">
        <v>122</v>
      </c>
      <c r="AU222" s="238" t="s">
        <v>83</v>
      </c>
      <c r="AY222" s="14" t="s">
        <v>119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4" t="s">
        <v>81</v>
      </c>
      <c r="BK222" s="239">
        <f>ROUND(I222*H222,2)</f>
        <v>0</v>
      </c>
      <c r="BL222" s="14" t="s">
        <v>161</v>
      </c>
      <c r="BM222" s="238" t="s">
        <v>471</v>
      </c>
    </row>
    <row r="223" s="2" customFormat="1" ht="16.5" customHeight="1">
      <c r="A223" s="35"/>
      <c r="B223" s="36"/>
      <c r="C223" s="240" t="s">
        <v>472</v>
      </c>
      <c r="D223" s="240" t="s">
        <v>175</v>
      </c>
      <c r="E223" s="241" t="s">
        <v>473</v>
      </c>
      <c r="F223" s="242" t="s">
        <v>474</v>
      </c>
      <c r="G223" s="243" t="s">
        <v>125</v>
      </c>
      <c r="H223" s="244">
        <v>1</v>
      </c>
      <c r="I223" s="245"/>
      <c r="J223" s="246">
        <f>ROUND(I223*H223,2)</f>
        <v>0</v>
      </c>
      <c r="K223" s="247"/>
      <c r="L223" s="248"/>
      <c r="M223" s="249" t="s">
        <v>1</v>
      </c>
      <c r="N223" s="250" t="s">
        <v>41</v>
      </c>
      <c r="O223" s="88"/>
      <c r="P223" s="236">
        <f>O223*H223</f>
        <v>0</v>
      </c>
      <c r="Q223" s="236">
        <v>0.00029999999999999997</v>
      </c>
      <c r="R223" s="236">
        <f>Q223*H223</f>
        <v>0.00029999999999999997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178</v>
      </c>
      <c r="AT223" s="238" t="s">
        <v>175</v>
      </c>
      <c r="AU223" s="238" t="s">
        <v>83</v>
      </c>
      <c r="AY223" s="14" t="s">
        <v>119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4" t="s">
        <v>81</v>
      </c>
      <c r="BK223" s="239">
        <f>ROUND(I223*H223,2)</f>
        <v>0</v>
      </c>
      <c r="BL223" s="14" t="s">
        <v>161</v>
      </c>
      <c r="BM223" s="238" t="s">
        <v>475</v>
      </c>
    </row>
    <row r="224" s="2" customFormat="1" ht="16.5" customHeight="1">
      <c r="A224" s="35"/>
      <c r="B224" s="36"/>
      <c r="C224" s="226" t="s">
        <v>476</v>
      </c>
      <c r="D224" s="226" t="s">
        <v>122</v>
      </c>
      <c r="E224" s="227" t="s">
        <v>477</v>
      </c>
      <c r="F224" s="228" t="s">
        <v>427</v>
      </c>
      <c r="G224" s="229" t="s">
        <v>130</v>
      </c>
      <c r="H224" s="230">
        <v>800</v>
      </c>
      <c r="I224" s="231"/>
      <c r="J224" s="232">
        <f>ROUND(I224*H224,2)</f>
        <v>0</v>
      </c>
      <c r="K224" s="233"/>
      <c r="L224" s="41"/>
      <c r="M224" s="234" t="s">
        <v>1</v>
      </c>
      <c r="N224" s="235" t="s">
        <v>41</v>
      </c>
      <c r="O224" s="88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161</v>
      </c>
      <c r="AT224" s="238" t="s">
        <v>122</v>
      </c>
      <c r="AU224" s="238" t="s">
        <v>83</v>
      </c>
      <c r="AY224" s="14" t="s">
        <v>119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4" t="s">
        <v>81</v>
      </c>
      <c r="BK224" s="239">
        <f>ROUND(I224*H224,2)</f>
        <v>0</v>
      </c>
      <c r="BL224" s="14" t="s">
        <v>161</v>
      </c>
      <c r="BM224" s="238" t="s">
        <v>478</v>
      </c>
    </row>
    <row r="225" s="2" customFormat="1" ht="16.5" customHeight="1">
      <c r="A225" s="35"/>
      <c r="B225" s="36"/>
      <c r="C225" s="240" t="s">
        <v>479</v>
      </c>
      <c r="D225" s="240" t="s">
        <v>175</v>
      </c>
      <c r="E225" s="241" t="s">
        <v>480</v>
      </c>
      <c r="F225" s="242" t="s">
        <v>481</v>
      </c>
      <c r="G225" s="243" t="s">
        <v>130</v>
      </c>
      <c r="H225" s="244">
        <v>800</v>
      </c>
      <c r="I225" s="245"/>
      <c r="J225" s="246">
        <f>ROUND(I225*H225,2)</f>
        <v>0</v>
      </c>
      <c r="K225" s="247"/>
      <c r="L225" s="248"/>
      <c r="M225" s="249" t="s">
        <v>1</v>
      </c>
      <c r="N225" s="250" t="s">
        <v>41</v>
      </c>
      <c r="O225" s="88"/>
      <c r="P225" s="236">
        <f>O225*H225</f>
        <v>0</v>
      </c>
      <c r="Q225" s="236">
        <v>2.0000000000000002E-05</v>
      </c>
      <c r="R225" s="236">
        <f>Q225*H225</f>
        <v>0.016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178</v>
      </c>
      <c r="AT225" s="238" t="s">
        <v>175</v>
      </c>
      <c r="AU225" s="238" t="s">
        <v>83</v>
      </c>
      <c r="AY225" s="14" t="s">
        <v>119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4" t="s">
        <v>81</v>
      </c>
      <c r="BK225" s="239">
        <f>ROUND(I225*H225,2)</f>
        <v>0</v>
      </c>
      <c r="BL225" s="14" t="s">
        <v>161</v>
      </c>
      <c r="BM225" s="238" t="s">
        <v>482</v>
      </c>
    </row>
    <row r="226" s="2" customFormat="1" ht="24" customHeight="1">
      <c r="A226" s="35"/>
      <c r="B226" s="36"/>
      <c r="C226" s="226" t="s">
        <v>483</v>
      </c>
      <c r="D226" s="226" t="s">
        <v>122</v>
      </c>
      <c r="E226" s="227" t="s">
        <v>484</v>
      </c>
      <c r="F226" s="228" t="s">
        <v>485</v>
      </c>
      <c r="G226" s="229" t="s">
        <v>125</v>
      </c>
      <c r="H226" s="230">
        <v>30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41</v>
      </c>
      <c r="O226" s="88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161</v>
      </c>
      <c r="AT226" s="238" t="s">
        <v>122</v>
      </c>
      <c r="AU226" s="238" t="s">
        <v>83</v>
      </c>
      <c r="AY226" s="14" t="s">
        <v>119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4" t="s">
        <v>81</v>
      </c>
      <c r="BK226" s="239">
        <f>ROUND(I226*H226,2)</f>
        <v>0</v>
      </c>
      <c r="BL226" s="14" t="s">
        <v>161</v>
      </c>
      <c r="BM226" s="238" t="s">
        <v>486</v>
      </c>
    </row>
    <row r="227" s="2" customFormat="1" ht="16.5" customHeight="1">
      <c r="A227" s="35"/>
      <c r="B227" s="36"/>
      <c r="C227" s="240" t="s">
        <v>487</v>
      </c>
      <c r="D227" s="240" t="s">
        <v>175</v>
      </c>
      <c r="E227" s="241" t="s">
        <v>488</v>
      </c>
      <c r="F227" s="242" t="s">
        <v>489</v>
      </c>
      <c r="G227" s="243" t="s">
        <v>125</v>
      </c>
      <c r="H227" s="244">
        <v>30</v>
      </c>
      <c r="I227" s="245"/>
      <c r="J227" s="246">
        <f>ROUND(I227*H227,2)</f>
        <v>0</v>
      </c>
      <c r="K227" s="247"/>
      <c r="L227" s="248"/>
      <c r="M227" s="249" t="s">
        <v>1</v>
      </c>
      <c r="N227" s="250" t="s">
        <v>41</v>
      </c>
      <c r="O227" s="88"/>
      <c r="P227" s="236">
        <f>O227*H227</f>
        <v>0</v>
      </c>
      <c r="Q227" s="236">
        <v>5.0000000000000002E-05</v>
      </c>
      <c r="R227" s="236">
        <f>Q227*H227</f>
        <v>0.0015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178</v>
      </c>
      <c r="AT227" s="238" t="s">
        <v>175</v>
      </c>
      <c r="AU227" s="238" t="s">
        <v>83</v>
      </c>
      <c r="AY227" s="14" t="s">
        <v>119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4" t="s">
        <v>81</v>
      </c>
      <c r="BK227" s="239">
        <f>ROUND(I227*H227,2)</f>
        <v>0</v>
      </c>
      <c r="BL227" s="14" t="s">
        <v>161</v>
      </c>
      <c r="BM227" s="238" t="s">
        <v>490</v>
      </c>
    </row>
    <row r="228" s="2" customFormat="1" ht="24" customHeight="1">
      <c r="A228" s="35"/>
      <c r="B228" s="36"/>
      <c r="C228" s="226" t="s">
        <v>491</v>
      </c>
      <c r="D228" s="226" t="s">
        <v>122</v>
      </c>
      <c r="E228" s="227" t="s">
        <v>492</v>
      </c>
      <c r="F228" s="228" t="s">
        <v>493</v>
      </c>
      <c r="G228" s="229" t="s">
        <v>125</v>
      </c>
      <c r="H228" s="230">
        <v>20</v>
      </c>
      <c r="I228" s="231"/>
      <c r="J228" s="232">
        <f>ROUND(I228*H228,2)</f>
        <v>0</v>
      </c>
      <c r="K228" s="233"/>
      <c r="L228" s="41"/>
      <c r="M228" s="234" t="s">
        <v>1</v>
      </c>
      <c r="N228" s="235" t="s">
        <v>41</v>
      </c>
      <c r="O228" s="88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161</v>
      </c>
      <c r="AT228" s="238" t="s">
        <v>122</v>
      </c>
      <c r="AU228" s="238" t="s">
        <v>83</v>
      </c>
      <c r="AY228" s="14" t="s">
        <v>119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4" t="s">
        <v>81</v>
      </c>
      <c r="BK228" s="239">
        <f>ROUND(I228*H228,2)</f>
        <v>0</v>
      </c>
      <c r="BL228" s="14" t="s">
        <v>161</v>
      </c>
      <c r="BM228" s="238" t="s">
        <v>494</v>
      </c>
    </row>
    <row r="229" s="2" customFormat="1" ht="24" customHeight="1">
      <c r="A229" s="35"/>
      <c r="B229" s="36"/>
      <c r="C229" s="240" t="s">
        <v>495</v>
      </c>
      <c r="D229" s="240" t="s">
        <v>175</v>
      </c>
      <c r="E229" s="241" t="s">
        <v>496</v>
      </c>
      <c r="F229" s="242" t="s">
        <v>497</v>
      </c>
      <c r="G229" s="243" t="s">
        <v>125</v>
      </c>
      <c r="H229" s="244">
        <v>20</v>
      </c>
      <c r="I229" s="245"/>
      <c r="J229" s="246">
        <f>ROUND(I229*H229,2)</f>
        <v>0</v>
      </c>
      <c r="K229" s="247"/>
      <c r="L229" s="248"/>
      <c r="M229" s="249" t="s">
        <v>1</v>
      </c>
      <c r="N229" s="250" t="s">
        <v>41</v>
      </c>
      <c r="O229" s="88"/>
      <c r="P229" s="236">
        <f>O229*H229</f>
        <v>0</v>
      </c>
      <c r="Q229" s="236">
        <v>5.3999999999999998E-05</v>
      </c>
      <c r="R229" s="236">
        <f>Q229*H229</f>
        <v>0.00108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178</v>
      </c>
      <c r="AT229" s="238" t="s">
        <v>175</v>
      </c>
      <c r="AU229" s="238" t="s">
        <v>83</v>
      </c>
      <c r="AY229" s="14" t="s">
        <v>119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4" t="s">
        <v>81</v>
      </c>
      <c r="BK229" s="239">
        <f>ROUND(I229*H229,2)</f>
        <v>0</v>
      </c>
      <c r="BL229" s="14" t="s">
        <v>161</v>
      </c>
      <c r="BM229" s="238" t="s">
        <v>498</v>
      </c>
    </row>
    <row r="230" s="2" customFormat="1" ht="24" customHeight="1">
      <c r="A230" s="35"/>
      <c r="B230" s="36"/>
      <c r="C230" s="226" t="s">
        <v>499</v>
      </c>
      <c r="D230" s="226" t="s">
        <v>122</v>
      </c>
      <c r="E230" s="227" t="s">
        <v>500</v>
      </c>
      <c r="F230" s="228" t="s">
        <v>501</v>
      </c>
      <c r="G230" s="229" t="s">
        <v>125</v>
      </c>
      <c r="H230" s="230">
        <v>16</v>
      </c>
      <c r="I230" s="231"/>
      <c r="J230" s="232">
        <f>ROUND(I230*H230,2)</f>
        <v>0</v>
      </c>
      <c r="K230" s="233"/>
      <c r="L230" s="41"/>
      <c r="M230" s="234" t="s">
        <v>1</v>
      </c>
      <c r="N230" s="235" t="s">
        <v>41</v>
      </c>
      <c r="O230" s="88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161</v>
      </c>
      <c r="AT230" s="238" t="s">
        <v>122</v>
      </c>
      <c r="AU230" s="238" t="s">
        <v>83</v>
      </c>
      <c r="AY230" s="14" t="s">
        <v>119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4" t="s">
        <v>81</v>
      </c>
      <c r="BK230" s="239">
        <f>ROUND(I230*H230,2)</f>
        <v>0</v>
      </c>
      <c r="BL230" s="14" t="s">
        <v>161</v>
      </c>
      <c r="BM230" s="238" t="s">
        <v>502</v>
      </c>
    </row>
    <row r="231" s="2" customFormat="1" ht="16.5" customHeight="1">
      <c r="A231" s="35"/>
      <c r="B231" s="36"/>
      <c r="C231" s="240" t="s">
        <v>503</v>
      </c>
      <c r="D231" s="240" t="s">
        <v>175</v>
      </c>
      <c r="E231" s="241" t="s">
        <v>504</v>
      </c>
      <c r="F231" s="242" t="s">
        <v>505</v>
      </c>
      <c r="G231" s="243" t="s">
        <v>125</v>
      </c>
      <c r="H231" s="244">
        <v>16</v>
      </c>
      <c r="I231" s="245"/>
      <c r="J231" s="246">
        <f>ROUND(I231*H231,2)</f>
        <v>0</v>
      </c>
      <c r="K231" s="247"/>
      <c r="L231" s="248"/>
      <c r="M231" s="249" t="s">
        <v>1</v>
      </c>
      <c r="N231" s="250" t="s">
        <v>41</v>
      </c>
      <c r="O231" s="88"/>
      <c r="P231" s="236">
        <f>O231*H231</f>
        <v>0</v>
      </c>
      <c r="Q231" s="236">
        <v>5.0000000000000002E-05</v>
      </c>
      <c r="R231" s="236">
        <f>Q231*H231</f>
        <v>0.00080000000000000004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178</v>
      </c>
      <c r="AT231" s="238" t="s">
        <v>175</v>
      </c>
      <c r="AU231" s="238" t="s">
        <v>83</v>
      </c>
      <c r="AY231" s="14" t="s">
        <v>119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4" t="s">
        <v>81</v>
      </c>
      <c r="BK231" s="239">
        <f>ROUND(I231*H231,2)</f>
        <v>0</v>
      </c>
      <c r="BL231" s="14" t="s">
        <v>161</v>
      </c>
      <c r="BM231" s="238" t="s">
        <v>506</v>
      </c>
    </row>
    <row r="232" s="2" customFormat="1" ht="24" customHeight="1">
      <c r="A232" s="35"/>
      <c r="B232" s="36"/>
      <c r="C232" s="226" t="s">
        <v>507</v>
      </c>
      <c r="D232" s="226" t="s">
        <v>122</v>
      </c>
      <c r="E232" s="227" t="s">
        <v>508</v>
      </c>
      <c r="F232" s="228" t="s">
        <v>509</v>
      </c>
      <c r="G232" s="229" t="s">
        <v>125</v>
      </c>
      <c r="H232" s="230">
        <v>122</v>
      </c>
      <c r="I232" s="231"/>
      <c r="J232" s="232">
        <f>ROUND(I232*H232,2)</f>
        <v>0</v>
      </c>
      <c r="K232" s="233"/>
      <c r="L232" s="41"/>
      <c r="M232" s="234" t="s">
        <v>1</v>
      </c>
      <c r="N232" s="235" t="s">
        <v>41</v>
      </c>
      <c r="O232" s="88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161</v>
      </c>
      <c r="AT232" s="238" t="s">
        <v>122</v>
      </c>
      <c r="AU232" s="238" t="s">
        <v>83</v>
      </c>
      <c r="AY232" s="14" t="s">
        <v>119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4" t="s">
        <v>81</v>
      </c>
      <c r="BK232" s="239">
        <f>ROUND(I232*H232,2)</f>
        <v>0</v>
      </c>
      <c r="BL232" s="14" t="s">
        <v>161</v>
      </c>
      <c r="BM232" s="238" t="s">
        <v>510</v>
      </c>
    </row>
    <row r="233" s="2" customFormat="1" ht="16.5" customHeight="1">
      <c r="A233" s="35"/>
      <c r="B233" s="36"/>
      <c r="C233" s="240" t="s">
        <v>511</v>
      </c>
      <c r="D233" s="240" t="s">
        <v>175</v>
      </c>
      <c r="E233" s="241" t="s">
        <v>512</v>
      </c>
      <c r="F233" s="242" t="s">
        <v>513</v>
      </c>
      <c r="G233" s="243" t="s">
        <v>125</v>
      </c>
      <c r="H233" s="244">
        <v>10</v>
      </c>
      <c r="I233" s="245"/>
      <c r="J233" s="246">
        <f>ROUND(I233*H233,2)</f>
        <v>0</v>
      </c>
      <c r="K233" s="247"/>
      <c r="L233" s="248"/>
      <c r="M233" s="249" t="s">
        <v>1</v>
      </c>
      <c r="N233" s="250" t="s">
        <v>41</v>
      </c>
      <c r="O233" s="88"/>
      <c r="P233" s="236">
        <f>O233*H233</f>
        <v>0</v>
      </c>
      <c r="Q233" s="236">
        <v>0.000223</v>
      </c>
      <c r="R233" s="236">
        <f>Q233*H233</f>
        <v>0.0022300000000000002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178</v>
      </c>
      <c r="AT233" s="238" t="s">
        <v>175</v>
      </c>
      <c r="AU233" s="238" t="s">
        <v>83</v>
      </c>
      <c r="AY233" s="14" t="s">
        <v>119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4" t="s">
        <v>81</v>
      </c>
      <c r="BK233" s="239">
        <f>ROUND(I233*H233,2)</f>
        <v>0</v>
      </c>
      <c r="BL233" s="14" t="s">
        <v>161</v>
      </c>
      <c r="BM233" s="238" t="s">
        <v>514</v>
      </c>
    </row>
    <row r="234" s="2" customFormat="1" ht="16.5" customHeight="1">
      <c r="A234" s="35"/>
      <c r="B234" s="36"/>
      <c r="C234" s="240" t="s">
        <v>515</v>
      </c>
      <c r="D234" s="240" t="s">
        <v>175</v>
      </c>
      <c r="E234" s="241" t="s">
        <v>516</v>
      </c>
      <c r="F234" s="242" t="s">
        <v>517</v>
      </c>
      <c r="G234" s="243" t="s">
        <v>125</v>
      </c>
      <c r="H234" s="244">
        <v>95</v>
      </c>
      <c r="I234" s="245"/>
      <c r="J234" s="246">
        <f>ROUND(I234*H234,2)</f>
        <v>0</v>
      </c>
      <c r="K234" s="247"/>
      <c r="L234" s="248"/>
      <c r="M234" s="249" t="s">
        <v>1</v>
      </c>
      <c r="N234" s="250" t="s">
        <v>41</v>
      </c>
      <c r="O234" s="88"/>
      <c r="P234" s="236">
        <f>O234*H234</f>
        <v>0</v>
      </c>
      <c r="Q234" s="236">
        <v>0.000223</v>
      </c>
      <c r="R234" s="236">
        <f>Q234*H234</f>
        <v>0.021184999999999999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178</v>
      </c>
      <c r="AT234" s="238" t="s">
        <v>175</v>
      </c>
      <c r="AU234" s="238" t="s">
        <v>83</v>
      </c>
      <c r="AY234" s="14" t="s">
        <v>119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4" t="s">
        <v>81</v>
      </c>
      <c r="BK234" s="239">
        <f>ROUND(I234*H234,2)</f>
        <v>0</v>
      </c>
      <c r="BL234" s="14" t="s">
        <v>161</v>
      </c>
      <c r="BM234" s="238" t="s">
        <v>518</v>
      </c>
    </row>
    <row r="235" s="2" customFormat="1" ht="24" customHeight="1">
      <c r="A235" s="35"/>
      <c r="B235" s="36"/>
      <c r="C235" s="240" t="s">
        <v>519</v>
      </c>
      <c r="D235" s="240" t="s">
        <v>175</v>
      </c>
      <c r="E235" s="241" t="s">
        <v>520</v>
      </c>
      <c r="F235" s="242" t="s">
        <v>521</v>
      </c>
      <c r="G235" s="243" t="s">
        <v>125</v>
      </c>
      <c r="H235" s="244">
        <v>15</v>
      </c>
      <c r="I235" s="245"/>
      <c r="J235" s="246">
        <f>ROUND(I235*H235,2)</f>
        <v>0</v>
      </c>
      <c r="K235" s="247"/>
      <c r="L235" s="248"/>
      <c r="M235" s="249" t="s">
        <v>1</v>
      </c>
      <c r="N235" s="250" t="s">
        <v>41</v>
      </c>
      <c r="O235" s="88"/>
      <c r="P235" s="236">
        <f>O235*H235</f>
        <v>0</v>
      </c>
      <c r="Q235" s="236">
        <v>0.000223</v>
      </c>
      <c r="R235" s="236">
        <f>Q235*H235</f>
        <v>0.0033449999999999999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178</v>
      </c>
      <c r="AT235" s="238" t="s">
        <v>175</v>
      </c>
      <c r="AU235" s="238" t="s">
        <v>83</v>
      </c>
      <c r="AY235" s="14" t="s">
        <v>119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4" t="s">
        <v>81</v>
      </c>
      <c r="BK235" s="239">
        <f>ROUND(I235*H235,2)</f>
        <v>0</v>
      </c>
      <c r="BL235" s="14" t="s">
        <v>161</v>
      </c>
      <c r="BM235" s="238" t="s">
        <v>522</v>
      </c>
    </row>
    <row r="236" s="2" customFormat="1" ht="16.5" customHeight="1">
      <c r="A236" s="35"/>
      <c r="B236" s="36"/>
      <c r="C236" s="240" t="s">
        <v>523</v>
      </c>
      <c r="D236" s="240" t="s">
        <v>175</v>
      </c>
      <c r="E236" s="241" t="s">
        <v>524</v>
      </c>
      <c r="F236" s="242" t="s">
        <v>525</v>
      </c>
      <c r="G236" s="243" t="s">
        <v>125</v>
      </c>
      <c r="H236" s="244">
        <v>2</v>
      </c>
      <c r="I236" s="245"/>
      <c r="J236" s="246">
        <f>ROUND(I236*H236,2)</f>
        <v>0</v>
      </c>
      <c r="K236" s="247"/>
      <c r="L236" s="248"/>
      <c r="M236" s="249" t="s">
        <v>1</v>
      </c>
      <c r="N236" s="250" t="s">
        <v>41</v>
      </c>
      <c r="O236" s="88"/>
      <c r="P236" s="236">
        <f>O236*H236</f>
        <v>0</v>
      </c>
      <c r="Q236" s="236">
        <v>0.000223</v>
      </c>
      <c r="R236" s="236">
        <f>Q236*H236</f>
        <v>0.000446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178</v>
      </c>
      <c r="AT236" s="238" t="s">
        <v>175</v>
      </c>
      <c r="AU236" s="238" t="s">
        <v>83</v>
      </c>
      <c r="AY236" s="14" t="s">
        <v>119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4" t="s">
        <v>81</v>
      </c>
      <c r="BK236" s="239">
        <f>ROUND(I236*H236,2)</f>
        <v>0</v>
      </c>
      <c r="BL236" s="14" t="s">
        <v>161</v>
      </c>
      <c r="BM236" s="238" t="s">
        <v>526</v>
      </c>
    </row>
    <row r="237" s="2" customFormat="1" ht="24" customHeight="1">
      <c r="A237" s="35"/>
      <c r="B237" s="36"/>
      <c r="C237" s="226" t="s">
        <v>527</v>
      </c>
      <c r="D237" s="226" t="s">
        <v>122</v>
      </c>
      <c r="E237" s="227" t="s">
        <v>528</v>
      </c>
      <c r="F237" s="228" t="s">
        <v>529</v>
      </c>
      <c r="G237" s="229" t="s">
        <v>125</v>
      </c>
      <c r="H237" s="230">
        <v>15</v>
      </c>
      <c r="I237" s="231"/>
      <c r="J237" s="232">
        <f>ROUND(I237*H237,2)</f>
        <v>0</v>
      </c>
      <c r="K237" s="233"/>
      <c r="L237" s="41"/>
      <c r="M237" s="234" t="s">
        <v>1</v>
      </c>
      <c r="N237" s="235" t="s">
        <v>41</v>
      </c>
      <c r="O237" s="88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161</v>
      </c>
      <c r="AT237" s="238" t="s">
        <v>122</v>
      </c>
      <c r="AU237" s="238" t="s">
        <v>83</v>
      </c>
      <c r="AY237" s="14" t="s">
        <v>119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4" t="s">
        <v>81</v>
      </c>
      <c r="BK237" s="239">
        <f>ROUND(I237*H237,2)</f>
        <v>0</v>
      </c>
      <c r="BL237" s="14" t="s">
        <v>161</v>
      </c>
      <c r="BM237" s="238" t="s">
        <v>530</v>
      </c>
    </row>
    <row r="238" s="2" customFormat="1" ht="16.5" customHeight="1">
      <c r="A238" s="35"/>
      <c r="B238" s="36"/>
      <c r="C238" s="240" t="s">
        <v>531</v>
      </c>
      <c r="D238" s="240" t="s">
        <v>175</v>
      </c>
      <c r="E238" s="241" t="s">
        <v>532</v>
      </c>
      <c r="F238" s="242" t="s">
        <v>533</v>
      </c>
      <c r="G238" s="243" t="s">
        <v>125</v>
      </c>
      <c r="H238" s="244">
        <v>15</v>
      </c>
      <c r="I238" s="245"/>
      <c r="J238" s="246">
        <f>ROUND(I238*H238,2)</f>
        <v>0</v>
      </c>
      <c r="K238" s="247"/>
      <c r="L238" s="248"/>
      <c r="M238" s="249" t="s">
        <v>1</v>
      </c>
      <c r="N238" s="250" t="s">
        <v>41</v>
      </c>
      <c r="O238" s="88"/>
      <c r="P238" s="236">
        <f>O238*H238</f>
        <v>0</v>
      </c>
      <c r="Q238" s="236">
        <v>6.0000000000000002E-05</v>
      </c>
      <c r="R238" s="236">
        <f>Q238*H238</f>
        <v>0.00089999999999999998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178</v>
      </c>
      <c r="AT238" s="238" t="s">
        <v>175</v>
      </c>
      <c r="AU238" s="238" t="s">
        <v>83</v>
      </c>
      <c r="AY238" s="14" t="s">
        <v>119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4" t="s">
        <v>81</v>
      </c>
      <c r="BK238" s="239">
        <f>ROUND(I238*H238,2)</f>
        <v>0</v>
      </c>
      <c r="BL238" s="14" t="s">
        <v>161</v>
      </c>
      <c r="BM238" s="238" t="s">
        <v>534</v>
      </c>
    </row>
    <row r="239" s="2" customFormat="1" ht="16.5" customHeight="1">
      <c r="A239" s="35"/>
      <c r="B239" s="36"/>
      <c r="C239" s="226" t="s">
        <v>535</v>
      </c>
      <c r="D239" s="226" t="s">
        <v>122</v>
      </c>
      <c r="E239" s="227" t="s">
        <v>536</v>
      </c>
      <c r="F239" s="228" t="s">
        <v>537</v>
      </c>
      <c r="G239" s="229" t="s">
        <v>125</v>
      </c>
      <c r="H239" s="230">
        <v>6</v>
      </c>
      <c r="I239" s="231"/>
      <c r="J239" s="232">
        <f>ROUND(I239*H239,2)</f>
        <v>0</v>
      </c>
      <c r="K239" s="233"/>
      <c r="L239" s="41"/>
      <c r="M239" s="234" t="s">
        <v>1</v>
      </c>
      <c r="N239" s="235" t="s">
        <v>41</v>
      </c>
      <c r="O239" s="88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161</v>
      </c>
      <c r="AT239" s="238" t="s">
        <v>122</v>
      </c>
      <c r="AU239" s="238" t="s">
        <v>83</v>
      </c>
      <c r="AY239" s="14" t="s">
        <v>119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4" t="s">
        <v>81</v>
      </c>
      <c r="BK239" s="239">
        <f>ROUND(I239*H239,2)</f>
        <v>0</v>
      </c>
      <c r="BL239" s="14" t="s">
        <v>161</v>
      </c>
      <c r="BM239" s="238" t="s">
        <v>538</v>
      </c>
    </row>
    <row r="240" s="2" customFormat="1" ht="16.5" customHeight="1">
      <c r="A240" s="35"/>
      <c r="B240" s="36"/>
      <c r="C240" s="240" t="s">
        <v>539</v>
      </c>
      <c r="D240" s="240" t="s">
        <v>175</v>
      </c>
      <c r="E240" s="241" t="s">
        <v>540</v>
      </c>
      <c r="F240" s="242" t="s">
        <v>541</v>
      </c>
      <c r="G240" s="243" t="s">
        <v>125</v>
      </c>
      <c r="H240" s="244">
        <v>4</v>
      </c>
      <c r="I240" s="245"/>
      <c r="J240" s="246">
        <f>ROUND(I240*H240,2)</f>
        <v>0</v>
      </c>
      <c r="K240" s="247"/>
      <c r="L240" s="248"/>
      <c r="M240" s="249" t="s">
        <v>1</v>
      </c>
      <c r="N240" s="250" t="s">
        <v>41</v>
      </c>
      <c r="O240" s="88"/>
      <c r="P240" s="236">
        <f>O240*H240</f>
        <v>0</v>
      </c>
      <c r="Q240" s="236">
        <v>0.00040000000000000002</v>
      </c>
      <c r="R240" s="236">
        <f>Q240*H240</f>
        <v>0.0016000000000000001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178</v>
      </c>
      <c r="AT240" s="238" t="s">
        <v>175</v>
      </c>
      <c r="AU240" s="238" t="s">
        <v>83</v>
      </c>
      <c r="AY240" s="14" t="s">
        <v>119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4" t="s">
        <v>81</v>
      </c>
      <c r="BK240" s="239">
        <f>ROUND(I240*H240,2)</f>
        <v>0</v>
      </c>
      <c r="BL240" s="14" t="s">
        <v>161</v>
      </c>
      <c r="BM240" s="238" t="s">
        <v>542</v>
      </c>
    </row>
    <row r="241" s="2" customFormat="1" ht="16.5" customHeight="1">
      <c r="A241" s="35"/>
      <c r="B241" s="36"/>
      <c r="C241" s="240" t="s">
        <v>543</v>
      </c>
      <c r="D241" s="240" t="s">
        <v>175</v>
      </c>
      <c r="E241" s="241" t="s">
        <v>544</v>
      </c>
      <c r="F241" s="242" t="s">
        <v>545</v>
      </c>
      <c r="G241" s="243" t="s">
        <v>125</v>
      </c>
      <c r="H241" s="244">
        <v>2</v>
      </c>
      <c r="I241" s="245"/>
      <c r="J241" s="246">
        <f>ROUND(I241*H241,2)</f>
        <v>0</v>
      </c>
      <c r="K241" s="247"/>
      <c r="L241" s="248"/>
      <c r="M241" s="249" t="s">
        <v>1</v>
      </c>
      <c r="N241" s="250" t="s">
        <v>41</v>
      </c>
      <c r="O241" s="88"/>
      <c r="P241" s="236">
        <f>O241*H241</f>
        <v>0</v>
      </c>
      <c r="Q241" s="236">
        <v>0.00040000000000000002</v>
      </c>
      <c r="R241" s="236">
        <f>Q241*H241</f>
        <v>0.00080000000000000004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178</v>
      </c>
      <c r="AT241" s="238" t="s">
        <v>175</v>
      </c>
      <c r="AU241" s="238" t="s">
        <v>83</v>
      </c>
      <c r="AY241" s="14" t="s">
        <v>119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4" t="s">
        <v>81</v>
      </c>
      <c r="BK241" s="239">
        <f>ROUND(I241*H241,2)</f>
        <v>0</v>
      </c>
      <c r="BL241" s="14" t="s">
        <v>161</v>
      </c>
      <c r="BM241" s="238" t="s">
        <v>546</v>
      </c>
    </row>
    <row r="242" s="2" customFormat="1" ht="24" customHeight="1">
      <c r="A242" s="35"/>
      <c r="B242" s="36"/>
      <c r="C242" s="226" t="s">
        <v>547</v>
      </c>
      <c r="D242" s="226" t="s">
        <v>122</v>
      </c>
      <c r="E242" s="227" t="s">
        <v>548</v>
      </c>
      <c r="F242" s="228" t="s">
        <v>549</v>
      </c>
      <c r="G242" s="229" t="s">
        <v>125</v>
      </c>
      <c r="H242" s="230">
        <v>46</v>
      </c>
      <c r="I242" s="231"/>
      <c r="J242" s="232">
        <f>ROUND(I242*H242,2)</f>
        <v>0</v>
      </c>
      <c r="K242" s="233"/>
      <c r="L242" s="41"/>
      <c r="M242" s="234" t="s">
        <v>1</v>
      </c>
      <c r="N242" s="235" t="s">
        <v>41</v>
      </c>
      <c r="O242" s="88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161</v>
      </c>
      <c r="AT242" s="238" t="s">
        <v>122</v>
      </c>
      <c r="AU242" s="238" t="s">
        <v>83</v>
      </c>
      <c r="AY242" s="14" t="s">
        <v>119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4" t="s">
        <v>81</v>
      </c>
      <c r="BK242" s="239">
        <f>ROUND(I242*H242,2)</f>
        <v>0</v>
      </c>
      <c r="BL242" s="14" t="s">
        <v>161</v>
      </c>
      <c r="BM242" s="238" t="s">
        <v>550</v>
      </c>
    </row>
    <row r="243" s="2" customFormat="1" ht="24" customHeight="1">
      <c r="A243" s="35"/>
      <c r="B243" s="36"/>
      <c r="C243" s="240" t="s">
        <v>551</v>
      </c>
      <c r="D243" s="240" t="s">
        <v>175</v>
      </c>
      <c r="E243" s="241" t="s">
        <v>552</v>
      </c>
      <c r="F243" s="242" t="s">
        <v>553</v>
      </c>
      <c r="G243" s="243" t="s">
        <v>125</v>
      </c>
      <c r="H243" s="244">
        <v>28</v>
      </c>
      <c r="I243" s="245"/>
      <c r="J243" s="246">
        <f>ROUND(I243*H243,2)</f>
        <v>0</v>
      </c>
      <c r="K243" s="247"/>
      <c r="L243" s="248"/>
      <c r="M243" s="249" t="s">
        <v>1</v>
      </c>
      <c r="N243" s="250" t="s">
        <v>41</v>
      </c>
      <c r="O243" s="88"/>
      <c r="P243" s="236">
        <f>O243*H243</f>
        <v>0</v>
      </c>
      <c r="Q243" s="236">
        <v>0.00040000000000000002</v>
      </c>
      <c r="R243" s="236">
        <f>Q243*H243</f>
        <v>0.0112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178</v>
      </c>
      <c r="AT243" s="238" t="s">
        <v>175</v>
      </c>
      <c r="AU243" s="238" t="s">
        <v>83</v>
      </c>
      <c r="AY243" s="14" t="s">
        <v>119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4" t="s">
        <v>81</v>
      </c>
      <c r="BK243" s="239">
        <f>ROUND(I243*H243,2)</f>
        <v>0</v>
      </c>
      <c r="BL243" s="14" t="s">
        <v>161</v>
      </c>
      <c r="BM243" s="238" t="s">
        <v>554</v>
      </c>
    </row>
    <row r="244" s="2" customFormat="1" ht="24" customHeight="1">
      <c r="A244" s="35"/>
      <c r="B244" s="36"/>
      <c r="C244" s="240" t="s">
        <v>555</v>
      </c>
      <c r="D244" s="240" t="s">
        <v>175</v>
      </c>
      <c r="E244" s="241" t="s">
        <v>556</v>
      </c>
      <c r="F244" s="242" t="s">
        <v>557</v>
      </c>
      <c r="G244" s="243" t="s">
        <v>125</v>
      </c>
      <c r="H244" s="244">
        <v>18</v>
      </c>
      <c r="I244" s="245"/>
      <c r="J244" s="246">
        <f>ROUND(I244*H244,2)</f>
        <v>0</v>
      </c>
      <c r="K244" s="247"/>
      <c r="L244" s="248"/>
      <c r="M244" s="249" t="s">
        <v>1</v>
      </c>
      <c r="N244" s="250" t="s">
        <v>41</v>
      </c>
      <c r="O244" s="88"/>
      <c r="P244" s="236">
        <f>O244*H244</f>
        <v>0</v>
      </c>
      <c r="Q244" s="236">
        <v>0.00040000000000000002</v>
      </c>
      <c r="R244" s="236">
        <f>Q244*H244</f>
        <v>0.0072000000000000007</v>
      </c>
      <c r="S244" s="236">
        <v>0</v>
      </c>
      <c r="T244" s="23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8" t="s">
        <v>178</v>
      </c>
      <c r="AT244" s="238" t="s">
        <v>175</v>
      </c>
      <c r="AU244" s="238" t="s">
        <v>83</v>
      </c>
      <c r="AY244" s="14" t="s">
        <v>119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4" t="s">
        <v>81</v>
      </c>
      <c r="BK244" s="239">
        <f>ROUND(I244*H244,2)</f>
        <v>0</v>
      </c>
      <c r="BL244" s="14" t="s">
        <v>161</v>
      </c>
      <c r="BM244" s="238" t="s">
        <v>558</v>
      </c>
    </row>
    <row r="245" s="2" customFormat="1" ht="16.5" customHeight="1">
      <c r="A245" s="35"/>
      <c r="B245" s="36"/>
      <c r="C245" s="226" t="s">
        <v>559</v>
      </c>
      <c r="D245" s="226" t="s">
        <v>122</v>
      </c>
      <c r="E245" s="227" t="s">
        <v>560</v>
      </c>
      <c r="F245" s="228" t="s">
        <v>561</v>
      </c>
      <c r="G245" s="229" t="s">
        <v>125</v>
      </c>
      <c r="H245" s="230">
        <v>3</v>
      </c>
      <c r="I245" s="231"/>
      <c r="J245" s="232">
        <f>ROUND(I245*H245,2)</f>
        <v>0</v>
      </c>
      <c r="K245" s="233"/>
      <c r="L245" s="41"/>
      <c r="M245" s="234" t="s">
        <v>1</v>
      </c>
      <c r="N245" s="235" t="s">
        <v>41</v>
      </c>
      <c r="O245" s="88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8" t="s">
        <v>161</v>
      </c>
      <c r="AT245" s="238" t="s">
        <v>122</v>
      </c>
      <c r="AU245" s="238" t="s">
        <v>83</v>
      </c>
      <c r="AY245" s="14" t="s">
        <v>119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4" t="s">
        <v>81</v>
      </c>
      <c r="BK245" s="239">
        <f>ROUND(I245*H245,2)</f>
        <v>0</v>
      </c>
      <c r="BL245" s="14" t="s">
        <v>161</v>
      </c>
      <c r="BM245" s="238" t="s">
        <v>562</v>
      </c>
    </row>
    <row r="246" s="2" customFormat="1" ht="16.5" customHeight="1">
      <c r="A246" s="35"/>
      <c r="B246" s="36"/>
      <c r="C246" s="240" t="s">
        <v>563</v>
      </c>
      <c r="D246" s="240" t="s">
        <v>175</v>
      </c>
      <c r="E246" s="241" t="s">
        <v>564</v>
      </c>
      <c r="F246" s="242" t="s">
        <v>565</v>
      </c>
      <c r="G246" s="243" t="s">
        <v>125</v>
      </c>
      <c r="H246" s="244">
        <v>1</v>
      </c>
      <c r="I246" s="245"/>
      <c r="J246" s="246">
        <f>ROUND(I246*H246,2)</f>
        <v>0</v>
      </c>
      <c r="K246" s="247"/>
      <c r="L246" s="248"/>
      <c r="M246" s="249" t="s">
        <v>1</v>
      </c>
      <c r="N246" s="250" t="s">
        <v>41</v>
      </c>
      <c r="O246" s="88"/>
      <c r="P246" s="236">
        <f>O246*H246</f>
        <v>0</v>
      </c>
      <c r="Q246" s="236">
        <v>0.00040000000000000002</v>
      </c>
      <c r="R246" s="236">
        <f>Q246*H246</f>
        <v>0.00040000000000000002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178</v>
      </c>
      <c r="AT246" s="238" t="s">
        <v>175</v>
      </c>
      <c r="AU246" s="238" t="s">
        <v>83</v>
      </c>
      <c r="AY246" s="14" t="s">
        <v>119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4" t="s">
        <v>81</v>
      </c>
      <c r="BK246" s="239">
        <f>ROUND(I246*H246,2)</f>
        <v>0</v>
      </c>
      <c r="BL246" s="14" t="s">
        <v>161</v>
      </c>
      <c r="BM246" s="238" t="s">
        <v>566</v>
      </c>
    </row>
    <row r="247" s="2" customFormat="1" ht="16.5" customHeight="1">
      <c r="A247" s="35"/>
      <c r="B247" s="36"/>
      <c r="C247" s="240" t="s">
        <v>567</v>
      </c>
      <c r="D247" s="240" t="s">
        <v>175</v>
      </c>
      <c r="E247" s="241" t="s">
        <v>568</v>
      </c>
      <c r="F247" s="242" t="s">
        <v>569</v>
      </c>
      <c r="G247" s="243" t="s">
        <v>125</v>
      </c>
      <c r="H247" s="244">
        <v>1</v>
      </c>
      <c r="I247" s="245"/>
      <c r="J247" s="246">
        <f>ROUND(I247*H247,2)</f>
        <v>0</v>
      </c>
      <c r="K247" s="247"/>
      <c r="L247" s="248"/>
      <c r="M247" s="249" t="s">
        <v>1</v>
      </c>
      <c r="N247" s="250" t="s">
        <v>41</v>
      </c>
      <c r="O247" s="88"/>
      <c r="P247" s="236">
        <f>O247*H247</f>
        <v>0</v>
      </c>
      <c r="Q247" s="236">
        <v>0.00040000000000000002</v>
      </c>
      <c r="R247" s="236">
        <f>Q247*H247</f>
        <v>0.00040000000000000002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178</v>
      </c>
      <c r="AT247" s="238" t="s">
        <v>175</v>
      </c>
      <c r="AU247" s="238" t="s">
        <v>83</v>
      </c>
      <c r="AY247" s="14" t="s">
        <v>119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4" t="s">
        <v>81</v>
      </c>
      <c r="BK247" s="239">
        <f>ROUND(I247*H247,2)</f>
        <v>0</v>
      </c>
      <c r="BL247" s="14" t="s">
        <v>161</v>
      </c>
      <c r="BM247" s="238" t="s">
        <v>570</v>
      </c>
    </row>
    <row r="248" s="2" customFormat="1" ht="16.5" customHeight="1">
      <c r="A248" s="35"/>
      <c r="B248" s="36"/>
      <c r="C248" s="240" t="s">
        <v>571</v>
      </c>
      <c r="D248" s="240" t="s">
        <v>175</v>
      </c>
      <c r="E248" s="241" t="s">
        <v>572</v>
      </c>
      <c r="F248" s="242" t="s">
        <v>573</v>
      </c>
      <c r="G248" s="243" t="s">
        <v>125</v>
      </c>
      <c r="H248" s="244">
        <v>1</v>
      </c>
      <c r="I248" s="245"/>
      <c r="J248" s="246">
        <f>ROUND(I248*H248,2)</f>
        <v>0</v>
      </c>
      <c r="K248" s="247"/>
      <c r="L248" s="248"/>
      <c r="M248" s="249" t="s">
        <v>1</v>
      </c>
      <c r="N248" s="250" t="s">
        <v>41</v>
      </c>
      <c r="O248" s="88"/>
      <c r="P248" s="236">
        <f>O248*H248</f>
        <v>0</v>
      </c>
      <c r="Q248" s="236">
        <v>0.00040000000000000002</v>
      </c>
      <c r="R248" s="236">
        <f>Q248*H248</f>
        <v>0.00040000000000000002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178</v>
      </c>
      <c r="AT248" s="238" t="s">
        <v>175</v>
      </c>
      <c r="AU248" s="238" t="s">
        <v>83</v>
      </c>
      <c r="AY248" s="14" t="s">
        <v>119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4" t="s">
        <v>81</v>
      </c>
      <c r="BK248" s="239">
        <f>ROUND(I248*H248,2)</f>
        <v>0</v>
      </c>
      <c r="BL248" s="14" t="s">
        <v>161</v>
      </c>
      <c r="BM248" s="238" t="s">
        <v>574</v>
      </c>
    </row>
    <row r="249" s="2" customFormat="1" ht="24" customHeight="1">
      <c r="A249" s="35"/>
      <c r="B249" s="36"/>
      <c r="C249" s="226" t="s">
        <v>575</v>
      </c>
      <c r="D249" s="226" t="s">
        <v>122</v>
      </c>
      <c r="E249" s="227" t="s">
        <v>576</v>
      </c>
      <c r="F249" s="228" t="s">
        <v>577</v>
      </c>
      <c r="G249" s="229" t="s">
        <v>125</v>
      </c>
      <c r="H249" s="230">
        <v>3</v>
      </c>
      <c r="I249" s="231"/>
      <c r="J249" s="232">
        <f>ROUND(I249*H249,2)</f>
        <v>0</v>
      </c>
      <c r="K249" s="233"/>
      <c r="L249" s="41"/>
      <c r="M249" s="234" t="s">
        <v>1</v>
      </c>
      <c r="N249" s="235" t="s">
        <v>41</v>
      </c>
      <c r="O249" s="88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161</v>
      </c>
      <c r="AT249" s="238" t="s">
        <v>122</v>
      </c>
      <c r="AU249" s="238" t="s">
        <v>83</v>
      </c>
      <c r="AY249" s="14" t="s">
        <v>119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4" t="s">
        <v>81</v>
      </c>
      <c r="BK249" s="239">
        <f>ROUND(I249*H249,2)</f>
        <v>0</v>
      </c>
      <c r="BL249" s="14" t="s">
        <v>161</v>
      </c>
      <c r="BM249" s="238" t="s">
        <v>578</v>
      </c>
    </row>
    <row r="250" s="2" customFormat="1" ht="16.5" customHeight="1">
      <c r="A250" s="35"/>
      <c r="B250" s="36"/>
      <c r="C250" s="240" t="s">
        <v>579</v>
      </c>
      <c r="D250" s="240" t="s">
        <v>175</v>
      </c>
      <c r="E250" s="241" t="s">
        <v>580</v>
      </c>
      <c r="F250" s="242" t="s">
        <v>581</v>
      </c>
      <c r="G250" s="243" t="s">
        <v>125</v>
      </c>
      <c r="H250" s="244">
        <v>2</v>
      </c>
      <c r="I250" s="245"/>
      <c r="J250" s="246">
        <f>ROUND(I250*H250,2)</f>
        <v>0</v>
      </c>
      <c r="K250" s="247"/>
      <c r="L250" s="248"/>
      <c r="M250" s="249" t="s">
        <v>1</v>
      </c>
      <c r="N250" s="250" t="s">
        <v>41</v>
      </c>
      <c r="O250" s="88"/>
      <c r="P250" s="236">
        <f>O250*H250</f>
        <v>0</v>
      </c>
      <c r="Q250" s="236">
        <v>0.00040000000000000002</v>
      </c>
      <c r="R250" s="236">
        <f>Q250*H250</f>
        <v>0.00080000000000000004</v>
      </c>
      <c r="S250" s="236">
        <v>0</v>
      </c>
      <c r="T250" s="23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178</v>
      </c>
      <c r="AT250" s="238" t="s">
        <v>175</v>
      </c>
      <c r="AU250" s="238" t="s">
        <v>83</v>
      </c>
      <c r="AY250" s="14" t="s">
        <v>119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4" t="s">
        <v>81</v>
      </c>
      <c r="BK250" s="239">
        <f>ROUND(I250*H250,2)</f>
        <v>0</v>
      </c>
      <c r="BL250" s="14" t="s">
        <v>161</v>
      </c>
      <c r="BM250" s="238" t="s">
        <v>582</v>
      </c>
    </row>
    <row r="251" s="2" customFormat="1" ht="16.5" customHeight="1">
      <c r="A251" s="35"/>
      <c r="B251" s="36"/>
      <c r="C251" s="240" t="s">
        <v>583</v>
      </c>
      <c r="D251" s="240" t="s">
        <v>175</v>
      </c>
      <c r="E251" s="241" t="s">
        <v>584</v>
      </c>
      <c r="F251" s="242" t="s">
        <v>585</v>
      </c>
      <c r="G251" s="243" t="s">
        <v>125</v>
      </c>
      <c r="H251" s="244">
        <v>1</v>
      </c>
      <c r="I251" s="245"/>
      <c r="J251" s="246">
        <f>ROUND(I251*H251,2)</f>
        <v>0</v>
      </c>
      <c r="K251" s="247"/>
      <c r="L251" s="248"/>
      <c r="M251" s="249" t="s">
        <v>1</v>
      </c>
      <c r="N251" s="250" t="s">
        <v>41</v>
      </c>
      <c r="O251" s="88"/>
      <c r="P251" s="236">
        <f>O251*H251</f>
        <v>0</v>
      </c>
      <c r="Q251" s="236">
        <v>0.00040000000000000002</v>
      </c>
      <c r="R251" s="236">
        <f>Q251*H251</f>
        <v>0.00040000000000000002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178</v>
      </c>
      <c r="AT251" s="238" t="s">
        <v>175</v>
      </c>
      <c r="AU251" s="238" t="s">
        <v>83</v>
      </c>
      <c r="AY251" s="14" t="s">
        <v>119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4" t="s">
        <v>81</v>
      </c>
      <c r="BK251" s="239">
        <f>ROUND(I251*H251,2)</f>
        <v>0</v>
      </c>
      <c r="BL251" s="14" t="s">
        <v>161</v>
      </c>
      <c r="BM251" s="238" t="s">
        <v>586</v>
      </c>
    </row>
    <row r="252" s="2" customFormat="1" ht="36" customHeight="1">
      <c r="A252" s="35"/>
      <c r="B252" s="36"/>
      <c r="C252" s="226" t="s">
        <v>587</v>
      </c>
      <c r="D252" s="226" t="s">
        <v>122</v>
      </c>
      <c r="E252" s="227" t="s">
        <v>588</v>
      </c>
      <c r="F252" s="228" t="s">
        <v>589</v>
      </c>
      <c r="G252" s="229" t="s">
        <v>125</v>
      </c>
      <c r="H252" s="230">
        <v>1</v>
      </c>
      <c r="I252" s="231"/>
      <c r="J252" s="232">
        <f>ROUND(I252*H252,2)</f>
        <v>0</v>
      </c>
      <c r="K252" s="233"/>
      <c r="L252" s="41"/>
      <c r="M252" s="234" t="s">
        <v>1</v>
      </c>
      <c r="N252" s="235" t="s">
        <v>41</v>
      </c>
      <c r="O252" s="88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161</v>
      </c>
      <c r="AT252" s="238" t="s">
        <v>122</v>
      </c>
      <c r="AU252" s="238" t="s">
        <v>83</v>
      </c>
      <c r="AY252" s="14" t="s">
        <v>119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4" t="s">
        <v>81</v>
      </c>
      <c r="BK252" s="239">
        <f>ROUND(I252*H252,2)</f>
        <v>0</v>
      </c>
      <c r="BL252" s="14" t="s">
        <v>161</v>
      </c>
      <c r="BM252" s="238" t="s">
        <v>590</v>
      </c>
    </row>
    <row r="253" s="2" customFormat="1" ht="24" customHeight="1">
      <c r="A253" s="35"/>
      <c r="B253" s="36"/>
      <c r="C253" s="240" t="s">
        <v>591</v>
      </c>
      <c r="D253" s="240" t="s">
        <v>175</v>
      </c>
      <c r="E253" s="241" t="s">
        <v>592</v>
      </c>
      <c r="F253" s="242" t="s">
        <v>593</v>
      </c>
      <c r="G253" s="243" t="s">
        <v>125</v>
      </c>
      <c r="H253" s="244">
        <v>1</v>
      </c>
      <c r="I253" s="245"/>
      <c r="J253" s="246">
        <f>ROUND(I253*H253,2)</f>
        <v>0</v>
      </c>
      <c r="K253" s="247"/>
      <c r="L253" s="248"/>
      <c r="M253" s="249" t="s">
        <v>1</v>
      </c>
      <c r="N253" s="250" t="s">
        <v>41</v>
      </c>
      <c r="O253" s="88"/>
      <c r="P253" s="236">
        <f>O253*H253</f>
        <v>0</v>
      </c>
      <c r="Q253" s="236">
        <v>0.00029999999999999997</v>
      </c>
      <c r="R253" s="236">
        <f>Q253*H253</f>
        <v>0.00029999999999999997</v>
      </c>
      <c r="S253" s="236">
        <v>0</v>
      </c>
      <c r="T253" s="23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8" t="s">
        <v>178</v>
      </c>
      <c r="AT253" s="238" t="s">
        <v>175</v>
      </c>
      <c r="AU253" s="238" t="s">
        <v>83</v>
      </c>
      <c r="AY253" s="14" t="s">
        <v>119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4" t="s">
        <v>81</v>
      </c>
      <c r="BK253" s="239">
        <f>ROUND(I253*H253,2)</f>
        <v>0</v>
      </c>
      <c r="BL253" s="14" t="s">
        <v>161</v>
      </c>
      <c r="BM253" s="238" t="s">
        <v>594</v>
      </c>
    </row>
    <row r="254" s="2" customFormat="1" ht="36" customHeight="1">
      <c r="A254" s="35"/>
      <c r="B254" s="36"/>
      <c r="C254" s="226" t="s">
        <v>595</v>
      </c>
      <c r="D254" s="226" t="s">
        <v>122</v>
      </c>
      <c r="E254" s="227" t="s">
        <v>596</v>
      </c>
      <c r="F254" s="228" t="s">
        <v>597</v>
      </c>
      <c r="G254" s="229" t="s">
        <v>125</v>
      </c>
      <c r="H254" s="230">
        <v>2</v>
      </c>
      <c r="I254" s="231"/>
      <c r="J254" s="232">
        <f>ROUND(I254*H254,2)</f>
        <v>0</v>
      </c>
      <c r="K254" s="233"/>
      <c r="L254" s="41"/>
      <c r="M254" s="234" t="s">
        <v>1</v>
      </c>
      <c r="N254" s="235" t="s">
        <v>41</v>
      </c>
      <c r="O254" s="88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8" t="s">
        <v>161</v>
      </c>
      <c r="AT254" s="238" t="s">
        <v>122</v>
      </c>
      <c r="AU254" s="238" t="s">
        <v>83</v>
      </c>
      <c r="AY254" s="14" t="s">
        <v>119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4" t="s">
        <v>81</v>
      </c>
      <c r="BK254" s="239">
        <f>ROUND(I254*H254,2)</f>
        <v>0</v>
      </c>
      <c r="BL254" s="14" t="s">
        <v>161</v>
      </c>
      <c r="BM254" s="238" t="s">
        <v>598</v>
      </c>
    </row>
    <row r="255" s="2" customFormat="1" ht="24" customHeight="1">
      <c r="A255" s="35"/>
      <c r="B255" s="36"/>
      <c r="C255" s="240" t="s">
        <v>599</v>
      </c>
      <c r="D255" s="240" t="s">
        <v>175</v>
      </c>
      <c r="E255" s="241" t="s">
        <v>600</v>
      </c>
      <c r="F255" s="242" t="s">
        <v>601</v>
      </c>
      <c r="G255" s="243" t="s">
        <v>125</v>
      </c>
      <c r="H255" s="244">
        <v>2</v>
      </c>
      <c r="I255" s="245"/>
      <c r="J255" s="246">
        <f>ROUND(I255*H255,2)</f>
        <v>0</v>
      </c>
      <c r="K255" s="247"/>
      <c r="L255" s="248"/>
      <c r="M255" s="249" t="s">
        <v>1</v>
      </c>
      <c r="N255" s="250" t="s">
        <v>41</v>
      </c>
      <c r="O255" s="88"/>
      <c r="P255" s="236">
        <f>O255*H255</f>
        <v>0</v>
      </c>
      <c r="Q255" s="236">
        <v>0.00029999999999999997</v>
      </c>
      <c r="R255" s="236">
        <f>Q255*H255</f>
        <v>0.00059999999999999995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178</v>
      </c>
      <c r="AT255" s="238" t="s">
        <v>175</v>
      </c>
      <c r="AU255" s="238" t="s">
        <v>83</v>
      </c>
      <c r="AY255" s="14" t="s">
        <v>119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4" t="s">
        <v>81</v>
      </c>
      <c r="BK255" s="239">
        <f>ROUND(I255*H255,2)</f>
        <v>0</v>
      </c>
      <c r="BL255" s="14" t="s">
        <v>161</v>
      </c>
      <c r="BM255" s="238" t="s">
        <v>602</v>
      </c>
    </row>
    <row r="256" s="2" customFormat="1" ht="16.5" customHeight="1">
      <c r="A256" s="35"/>
      <c r="B256" s="36"/>
      <c r="C256" s="226" t="s">
        <v>603</v>
      </c>
      <c r="D256" s="226" t="s">
        <v>122</v>
      </c>
      <c r="E256" s="227" t="s">
        <v>604</v>
      </c>
      <c r="F256" s="228" t="s">
        <v>605</v>
      </c>
      <c r="G256" s="229" t="s">
        <v>125</v>
      </c>
      <c r="H256" s="230">
        <v>6</v>
      </c>
      <c r="I256" s="231"/>
      <c r="J256" s="232">
        <f>ROUND(I256*H256,2)</f>
        <v>0</v>
      </c>
      <c r="K256" s="233"/>
      <c r="L256" s="41"/>
      <c r="M256" s="234" t="s">
        <v>1</v>
      </c>
      <c r="N256" s="235" t="s">
        <v>41</v>
      </c>
      <c r="O256" s="88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161</v>
      </c>
      <c r="AT256" s="238" t="s">
        <v>122</v>
      </c>
      <c r="AU256" s="238" t="s">
        <v>83</v>
      </c>
      <c r="AY256" s="14" t="s">
        <v>119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4" t="s">
        <v>81</v>
      </c>
      <c r="BK256" s="239">
        <f>ROUND(I256*H256,2)</f>
        <v>0</v>
      </c>
      <c r="BL256" s="14" t="s">
        <v>161</v>
      </c>
      <c r="BM256" s="238" t="s">
        <v>606</v>
      </c>
    </row>
    <row r="257" s="2" customFormat="1" ht="24" customHeight="1">
      <c r="A257" s="35"/>
      <c r="B257" s="36"/>
      <c r="C257" s="240" t="s">
        <v>607</v>
      </c>
      <c r="D257" s="240" t="s">
        <v>175</v>
      </c>
      <c r="E257" s="241" t="s">
        <v>608</v>
      </c>
      <c r="F257" s="242" t="s">
        <v>609</v>
      </c>
      <c r="G257" s="243" t="s">
        <v>125</v>
      </c>
      <c r="H257" s="244">
        <v>6</v>
      </c>
      <c r="I257" s="245"/>
      <c r="J257" s="246">
        <f>ROUND(I257*H257,2)</f>
        <v>0</v>
      </c>
      <c r="K257" s="247"/>
      <c r="L257" s="248"/>
      <c r="M257" s="249" t="s">
        <v>1</v>
      </c>
      <c r="N257" s="250" t="s">
        <v>41</v>
      </c>
      <c r="O257" s="88"/>
      <c r="P257" s="236">
        <f>O257*H257</f>
        <v>0</v>
      </c>
      <c r="Q257" s="236">
        <v>0.00014999999999999999</v>
      </c>
      <c r="R257" s="236">
        <f>Q257*H257</f>
        <v>0.00089999999999999998</v>
      </c>
      <c r="S257" s="236">
        <v>0</v>
      </c>
      <c r="T257" s="23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8" t="s">
        <v>178</v>
      </c>
      <c r="AT257" s="238" t="s">
        <v>175</v>
      </c>
      <c r="AU257" s="238" t="s">
        <v>83</v>
      </c>
      <c r="AY257" s="14" t="s">
        <v>119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4" t="s">
        <v>81</v>
      </c>
      <c r="BK257" s="239">
        <f>ROUND(I257*H257,2)</f>
        <v>0</v>
      </c>
      <c r="BL257" s="14" t="s">
        <v>161</v>
      </c>
      <c r="BM257" s="238" t="s">
        <v>610</v>
      </c>
    </row>
    <row r="258" s="2" customFormat="1" ht="16.5" customHeight="1">
      <c r="A258" s="35"/>
      <c r="B258" s="36"/>
      <c r="C258" s="226" t="s">
        <v>611</v>
      </c>
      <c r="D258" s="226" t="s">
        <v>122</v>
      </c>
      <c r="E258" s="227" t="s">
        <v>612</v>
      </c>
      <c r="F258" s="228" t="s">
        <v>613</v>
      </c>
      <c r="G258" s="229" t="s">
        <v>125</v>
      </c>
      <c r="H258" s="230">
        <v>1</v>
      </c>
      <c r="I258" s="231"/>
      <c r="J258" s="232">
        <f>ROUND(I258*H258,2)</f>
        <v>0</v>
      </c>
      <c r="K258" s="233"/>
      <c r="L258" s="41"/>
      <c r="M258" s="234" t="s">
        <v>1</v>
      </c>
      <c r="N258" s="235" t="s">
        <v>41</v>
      </c>
      <c r="O258" s="88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161</v>
      </c>
      <c r="AT258" s="238" t="s">
        <v>122</v>
      </c>
      <c r="AU258" s="238" t="s">
        <v>83</v>
      </c>
      <c r="AY258" s="14" t="s">
        <v>119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4" t="s">
        <v>81</v>
      </c>
      <c r="BK258" s="239">
        <f>ROUND(I258*H258,2)</f>
        <v>0</v>
      </c>
      <c r="BL258" s="14" t="s">
        <v>161</v>
      </c>
      <c r="BM258" s="238" t="s">
        <v>614</v>
      </c>
    </row>
    <row r="259" s="2" customFormat="1" ht="24" customHeight="1">
      <c r="A259" s="35"/>
      <c r="B259" s="36"/>
      <c r="C259" s="240" t="s">
        <v>615</v>
      </c>
      <c r="D259" s="240" t="s">
        <v>175</v>
      </c>
      <c r="E259" s="241" t="s">
        <v>616</v>
      </c>
      <c r="F259" s="242" t="s">
        <v>617</v>
      </c>
      <c r="G259" s="243" t="s">
        <v>125</v>
      </c>
      <c r="H259" s="244">
        <v>1</v>
      </c>
      <c r="I259" s="245"/>
      <c r="J259" s="246">
        <f>ROUND(I259*H259,2)</f>
        <v>0</v>
      </c>
      <c r="K259" s="247"/>
      <c r="L259" s="248"/>
      <c r="M259" s="249" t="s">
        <v>1</v>
      </c>
      <c r="N259" s="250" t="s">
        <v>41</v>
      </c>
      <c r="O259" s="88"/>
      <c r="P259" s="236">
        <f>O259*H259</f>
        <v>0</v>
      </c>
      <c r="Q259" s="236">
        <v>0.00024000000000000001</v>
      </c>
      <c r="R259" s="236">
        <f>Q259*H259</f>
        <v>0.00024000000000000001</v>
      </c>
      <c r="S259" s="236">
        <v>0</v>
      </c>
      <c r="T259" s="23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8" t="s">
        <v>178</v>
      </c>
      <c r="AT259" s="238" t="s">
        <v>175</v>
      </c>
      <c r="AU259" s="238" t="s">
        <v>83</v>
      </c>
      <c r="AY259" s="14" t="s">
        <v>119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4" t="s">
        <v>81</v>
      </c>
      <c r="BK259" s="239">
        <f>ROUND(I259*H259,2)</f>
        <v>0</v>
      </c>
      <c r="BL259" s="14" t="s">
        <v>161</v>
      </c>
      <c r="BM259" s="238" t="s">
        <v>618</v>
      </c>
    </row>
    <row r="260" s="2" customFormat="1" ht="24" customHeight="1">
      <c r="A260" s="35"/>
      <c r="B260" s="36"/>
      <c r="C260" s="226" t="s">
        <v>619</v>
      </c>
      <c r="D260" s="226" t="s">
        <v>122</v>
      </c>
      <c r="E260" s="227" t="s">
        <v>620</v>
      </c>
      <c r="F260" s="228" t="s">
        <v>621</v>
      </c>
      <c r="G260" s="229" t="s">
        <v>125</v>
      </c>
      <c r="H260" s="230">
        <v>2</v>
      </c>
      <c r="I260" s="231"/>
      <c r="J260" s="232">
        <f>ROUND(I260*H260,2)</f>
        <v>0</v>
      </c>
      <c r="K260" s="233"/>
      <c r="L260" s="41"/>
      <c r="M260" s="234" t="s">
        <v>1</v>
      </c>
      <c r="N260" s="235" t="s">
        <v>41</v>
      </c>
      <c r="O260" s="88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8" t="s">
        <v>161</v>
      </c>
      <c r="AT260" s="238" t="s">
        <v>122</v>
      </c>
      <c r="AU260" s="238" t="s">
        <v>83</v>
      </c>
      <c r="AY260" s="14" t="s">
        <v>119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4" t="s">
        <v>81</v>
      </c>
      <c r="BK260" s="239">
        <f>ROUND(I260*H260,2)</f>
        <v>0</v>
      </c>
      <c r="BL260" s="14" t="s">
        <v>161</v>
      </c>
      <c r="BM260" s="238" t="s">
        <v>622</v>
      </c>
    </row>
    <row r="261" s="2" customFormat="1" ht="16.5" customHeight="1">
      <c r="A261" s="35"/>
      <c r="B261" s="36"/>
      <c r="C261" s="240" t="s">
        <v>623</v>
      </c>
      <c r="D261" s="240" t="s">
        <v>175</v>
      </c>
      <c r="E261" s="241" t="s">
        <v>624</v>
      </c>
      <c r="F261" s="242" t="s">
        <v>625</v>
      </c>
      <c r="G261" s="243" t="s">
        <v>125</v>
      </c>
      <c r="H261" s="244">
        <v>2</v>
      </c>
      <c r="I261" s="245"/>
      <c r="J261" s="246">
        <f>ROUND(I261*H261,2)</f>
        <v>0</v>
      </c>
      <c r="K261" s="247"/>
      <c r="L261" s="248"/>
      <c r="M261" s="249" t="s">
        <v>1</v>
      </c>
      <c r="N261" s="250" t="s">
        <v>41</v>
      </c>
      <c r="O261" s="88"/>
      <c r="P261" s="236">
        <f>O261*H261</f>
        <v>0</v>
      </c>
      <c r="Q261" s="236">
        <v>0.0018</v>
      </c>
      <c r="R261" s="236">
        <f>Q261*H261</f>
        <v>0.0035999999999999999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178</v>
      </c>
      <c r="AT261" s="238" t="s">
        <v>175</v>
      </c>
      <c r="AU261" s="238" t="s">
        <v>83</v>
      </c>
      <c r="AY261" s="14" t="s">
        <v>119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4" t="s">
        <v>81</v>
      </c>
      <c r="BK261" s="239">
        <f>ROUND(I261*H261,2)</f>
        <v>0</v>
      </c>
      <c r="BL261" s="14" t="s">
        <v>161</v>
      </c>
      <c r="BM261" s="238" t="s">
        <v>626</v>
      </c>
    </row>
    <row r="262" s="12" customFormat="1" ht="22.8" customHeight="1">
      <c r="A262" s="12"/>
      <c r="B262" s="210"/>
      <c r="C262" s="211"/>
      <c r="D262" s="212" t="s">
        <v>75</v>
      </c>
      <c r="E262" s="224" t="s">
        <v>627</v>
      </c>
      <c r="F262" s="224" t="s">
        <v>628</v>
      </c>
      <c r="G262" s="211"/>
      <c r="H262" s="211"/>
      <c r="I262" s="214"/>
      <c r="J262" s="225">
        <f>BK262</f>
        <v>0</v>
      </c>
      <c r="K262" s="211"/>
      <c r="L262" s="216"/>
      <c r="M262" s="217"/>
      <c r="N262" s="218"/>
      <c r="O262" s="218"/>
      <c r="P262" s="219">
        <f>SUM(P263:P274)</f>
        <v>0</v>
      </c>
      <c r="Q262" s="218"/>
      <c r="R262" s="219">
        <f>SUM(R263:R274)</f>
        <v>0.30979999999999996</v>
      </c>
      <c r="S262" s="218"/>
      <c r="T262" s="220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1" t="s">
        <v>83</v>
      </c>
      <c r="AT262" s="222" t="s">
        <v>75</v>
      </c>
      <c r="AU262" s="222" t="s">
        <v>81</v>
      </c>
      <c r="AY262" s="221" t="s">
        <v>119</v>
      </c>
      <c r="BK262" s="223">
        <f>SUM(BK263:BK274)</f>
        <v>0</v>
      </c>
    </row>
    <row r="263" s="2" customFormat="1" ht="24" customHeight="1">
      <c r="A263" s="35"/>
      <c r="B263" s="36"/>
      <c r="C263" s="226" t="s">
        <v>629</v>
      </c>
      <c r="D263" s="226" t="s">
        <v>122</v>
      </c>
      <c r="E263" s="227" t="s">
        <v>630</v>
      </c>
      <c r="F263" s="228" t="s">
        <v>631</v>
      </c>
      <c r="G263" s="229" t="s">
        <v>125</v>
      </c>
      <c r="H263" s="230">
        <v>78</v>
      </c>
      <c r="I263" s="231"/>
      <c r="J263" s="232">
        <f>ROUND(I263*H263,2)</f>
        <v>0</v>
      </c>
      <c r="K263" s="233"/>
      <c r="L263" s="41"/>
      <c r="M263" s="234" t="s">
        <v>1</v>
      </c>
      <c r="N263" s="235" t="s">
        <v>41</v>
      </c>
      <c r="O263" s="88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161</v>
      </c>
      <c r="AT263" s="238" t="s">
        <v>122</v>
      </c>
      <c r="AU263" s="238" t="s">
        <v>83</v>
      </c>
      <c r="AY263" s="14" t="s">
        <v>119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4" t="s">
        <v>81</v>
      </c>
      <c r="BK263" s="239">
        <f>ROUND(I263*H263,2)</f>
        <v>0</v>
      </c>
      <c r="BL263" s="14" t="s">
        <v>161</v>
      </c>
      <c r="BM263" s="238" t="s">
        <v>632</v>
      </c>
    </row>
    <row r="264" s="2" customFormat="1" ht="36" customHeight="1">
      <c r="A264" s="35"/>
      <c r="B264" s="36"/>
      <c r="C264" s="240" t="s">
        <v>633</v>
      </c>
      <c r="D264" s="240" t="s">
        <v>175</v>
      </c>
      <c r="E264" s="241" t="s">
        <v>634</v>
      </c>
      <c r="F264" s="242" t="s">
        <v>635</v>
      </c>
      <c r="G264" s="243" t="s">
        <v>125</v>
      </c>
      <c r="H264" s="244">
        <v>32</v>
      </c>
      <c r="I264" s="245"/>
      <c r="J264" s="246">
        <f>ROUND(I264*H264,2)</f>
        <v>0</v>
      </c>
      <c r="K264" s="247"/>
      <c r="L264" s="248"/>
      <c r="M264" s="249" t="s">
        <v>1</v>
      </c>
      <c r="N264" s="250" t="s">
        <v>41</v>
      </c>
      <c r="O264" s="88"/>
      <c r="P264" s="236">
        <f>O264*H264</f>
        <v>0</v>
      </c>
      <c r="Q264" s="236">
        <v>0.0025000000000000001</v>
      </c>
      <c r="R264" s="236">
        <f>Q264*H264</f>
        <v>0.080000000000000002</v>
      </c>
      <c r="S264" s="236">
        <v>0</v>
      </c>
      <c r="T264" s="23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8" t="s">
        <v>178</v>
      </c>
      <c r="AT264" s="238" t="s">
        <v>175</v>
      </c>
      <c r="AU264" s="238" t="s">
        <v>83</v>
      </c>
      <c r="AY264" s="14" t="s">
        <v>119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4" t="s">
        <v>81</v>
      </c>
      <c r="BK264" s="239">
        <f>ROUND(I264*H264,2)</f>
        <v>0</v>
      </c>
      <c r="BL264" s="14" t="s">
        <v>161</v>
      </c>
      <c r="BM264" s="238" t="s">
        <v>636</v>
      </c>
    </row>
    <row r="265" s="2" customFormat="1" ht="36" customHeight="1">
      <c r="A265" s="35"/>
      <c r="B265" s="36"/>
      <c r="C265" s="240" t="s">
        <v>637</v>
      </c>
      <c r="D265" s="240" t="s">
        <v>175</v>
      </c>
      <c r="E265" s="241" t="s">
        <v>638</v>
      </c>
      <c r="F265" s="242" t="s">
        <v>639</v>
      </c>
      <c r="G265" s="243" t="s">
        <v>125</v>
      </c>
      <c r="H265" s="244">
        <v>8</v>
      </c>
      <c r="I265" s="245"/>
      <c r="J265" s="246">
        <f>ROUND(I265*H265,2)</f>
        <v>0</v>
      </c>
      <c r="K265" s="247"/>
      <c r="L265" s="248"/>
      <c r="M265" s="249" t="s">
        <v>1</v>
      </c>
      <c r="N265" s="250" t="s">
        <v>41</v>
      </c>
      <c r="O265" s="88"/>
      <c r="P265" s="236">
        <f>O265*H265</f>
        <v>0</v>
      </c>
      <c r="Q265" s="236">
        <v>0.0025000000000000001</v>
      </c>
      <c r="R265" s="236">
        <f>Q265*H265</f>
        <v>0.02</v>
      </c>
      <c r="S265" s="236">
        <v>0</v>
      </c>
      <c r="T265" s="23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8" t="s">
        <v>178</v>
      </c>
      <c r="AT265" s="238" t="s">
        <v>175</v>
      </c>
      <c r="AU265" s="238" t="s">
        <v>83</v>
      </c>
      <c r="AY265" s="14" t="s">
        <v>119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4" t="s">
        <v>81</v>
      </c>
      <c r="BK265" s="239">
        <f>ROUND(I265*H265,2)</f>
        <v>0</v>
      </c>
      <c r="BL265" s="14" t="s">
        <v>161</v>
      </c>
      <c r="BM265" s="238" t="s">
        <v>640</v>
      </c>
    </row>
    <row r="266" s="2" customFormat="1" ht="36" customHeight="1">
      <c r="A266" s="35"/>
      <c r="B266" s="36"/>
      <c r="C266" s="240" t="s">
        <v>641</v>
      </c>
      <c r="D266" s="240" t="s">
        <v>175</v>
      </c>
      <c r="E266" s="241" t="s">
        <v>642</v>
      </c>
      <c r="F266" s="242" t="s">
        <v>643</v>
      </c>
      <c r="G266" s="243" t="s">
        <v>125</v>
      </c>
      <c r="H266" s="244">
        <v>9</v>
      </c>
      <c r="I266" s="245"/>
      <c r="J266" s="246">
        <f>ROUND(I266*H266,2)</f>
        <v>0</v>
      </c>
      <c r="K266" s="247"/>
      <c r="L266" s="248"/>
      <c r="M266" s="249" t="s">
        <v>1</v>
      </c>
      <c r="N266" s="250" t="s">
        <v>41</v>
      </c>
      <c r="O266" s="88"/>
      <c r="P266" s="236">
        <f>O266*H266</f>
        <v>0</v>
      </c>
      <c r="Q266" s="236">
        <v>0.0025000000000000001</v>
      </c>
      <c r="R266" s="236">
        <f>Q266*H266</f>
        <v>0.022499999999999999</v>
      </c>
      <c r="S266" s="236">
        <v>0</v>
      </c>
      <c r="T266" s="23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8" t="s">
        <v>178</v>
      </c>
      <c r="AT266" s="238" t="s">
        <v>175</v>
      </c>
      <c r="AU266" s="238" t="s">
        <v>83</v>
      </c>
      <c r="AY266" s="14" t="s">
        <v>119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4" t="s">
        <v>81</v>
      </c>
      <c r="BK266" s="239">
        <f>ROUND(I266*H266,2)</f>
        <v>0</v>
      </c>
      <c r="BL266" s="14" t="s">
        <v>161</v>
      </c>
      <c r="BM266" s="238" t="s">
        <v>644</v>
      </c>
    </row>
    <row r="267" s="2" customFormat="1" ht="36" customHeight="1">
      <c r="A267" s="35"/>
      <c r="B267" s="36"/>
      <c r="C267" s="240" t="s">
        <v>645</v>
      </c>
      <c r="D267" s="240" t="s">
        <v>175</v>
      </c>
      <c r="E267" s="241" t="s">
        <v>646</v>
      </c>
      <c r="F267" s="242" t="s">
        <v>647</v>
      </c>
      <c r="G267" s="243" t="s">
        <v>125</v>
      </c>
      <c r="H267" s="244">
        <v>8</v>
      </c>
      <c r="I267" s="245"/>
      <c r="J267" s="246">
        <f>ROUND(I267*H267,2)</f>
        <v>0</v>
      </c>
      <c r="K267" s="247"/>
      <c r="L267" s="248"/>
      <c r="M267" s="249" t="s">
        <v>1</v>
      </c>
      <c r="N267" s="250" t="s">
        <v>41</v>
      </c>
      <c r="O267" s="88"/>
      <c r="P267" s="236">
        <f>O267*H267</f>
        <v>0</v>
      </c>
      <c r="Q267" s="236">
        <v>0.0025000000000000001</v>
      </c>
      <c r="R267" s="236">
        <f>Q267*H267</f>
        <v>0.02</v>
      </c>
      <c r="S267" s="236">
        <v>0</v>
      </c>
      <c r="T267" s="23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8" t="s">
        <v>178</v>
      </c>
      <c r="AT267" s="238" t="s">
        <v>175</v>
      </c>
      <c r="AU267" s="238" t="s">
        <v>83</v>
      </c>
      <c r="AY267" s="14" t="s">
        <v>119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4" t="s">
        <v>81</v>
      </c>
      <c r="BK267" s="239">
        <f>ROUND(I267*H267,2)</f>
        <v>0</v>
      </c>
      <c r="BL267" s="14" t="s">
        <v>161</v>
      </c>
      <c r="BM267" s="238" t="s">
        <v>648</v>
      </c>
    </row>
    <row r="268" s="2" customFormat="1" ht="36" customHeight="1">
      <c r="A268" s="35"/>
      <c r="B268" s="36"/>
      <c r="C268" s="240" t="s">
        <v>649</v>
      </c>
      <c r="D268" s="240" t="s">
        <v>175</v>
      </c>
      <c r="E268" s="241" t="s">
        <v>650</v>
      </c>
      <c r="F268" s="242" t="s">
        <v>651</v>
      </c>
      <c r="G268" s="243" t="s">
        <v>125</v>
      </c>
      <c r="H268" s="244">
        <v>21</v>
      </c>
      <c r="I268" s="245"/>
      <c r="J268" s="246">
        <f>ROUND(I268*H268,2)</f>
        <v>0</v>
      </c>
      <c r="K268" s="247"/>
      <c r="L268" s="248"/>
      <c r="M268" s="249" t="s">
        <v>1</v>
      </c>
      <c r="N268" s="250" t="s">
        <v>41</v>
      </c>
      <c r="O268" s="88"/>
      <c r="P268" s="236">
        <f>O268*H268</f>
        <v>0</v>
      </c>
      <c r="Q268" s="236">
        <v>0.0025000000000000001</v>
      </c>
      <c r="R268" s="236">
        <f>Q268*H268</f>
        <v>0.052499999999999998</v>
      </c>
      <c r="S268" s="236">
        <v>0</v>
      </c>
      <c r="T268" s="23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8" t="s">
        <v>178</v>
      </c>
      <c r="AT268" s="238" t="s">
        <v>175</v>
      </c>
      <c r="AU268" s="238" t="s">
        <v>83</v>
      </c>
      <c r="AY268" s="14" t="s">
        <v>119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4" t="s">
        <v>81</v>
      </c>
      <c r="BK268" s="239">
        <f>ROUND(I268*H268,2)</f>
        <v>0</v>
      </c>
      <c r="BL268" s="14" t="s">
        <v>161</v>
      </c>
      <c r="BM268" s="238" t="s">
        <v>652</v>
      </c>
    </row>
    <row r="269" s="2" customFormat="1" ht="24" customHeight="1">
      <c r="A269" s="35"/>
      <c r="B269" s="36"/>
      <c r="C269" s="226" t="s">
        <v>653</v>
      </c>
      <c r="D269" s="226" t="s">
        <v>122</v>
      </c>
      <c r="E269" s="227" t="s">
        <v>654</v>
      </c>
      <c r="F269" s="228" t="s">
        <v>655</v>
      </c>
      <c r="G269" s="229" t="s">
        <v>125</v>
      </c>
      <c r="H269" s="230">
        <v>15</v>
      </c>
      <c r="I269" s="231"/>
      <c r="J269" s="232">
        <f>ROUND(I269*H269,2)</f>
        <v>0</v>
      </c>
      <c r="K269" s="233"/>
      <c r="L269" s="41"/>
      <c r="M269" s="234" t="s">
        <v>1</v>
      </c>
      <c r="N269" s="235" t="s">
        <v>41</v>
      </c>
      <c r="O269" s="88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8" t="s">
        <v>161</v>
      </c>
      <c r="AT269" s="238" t="s">
        <v>122</v>
      </c>
      <c r="AU269" s="238" t="s">
        <v>83</v>
      </c>
      <c r="AY269" s="14" t="s">
        <v>119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4" t="s">
        <v>81</v>
      </c>
      <c r="BK269" s="239">
        <f>ROUND(I269*H269,2)</f>
        <v>0</v>
      </c>
      <c r="BL269" s="14" t="s">
        <v>161</v>
      </c>
      <c r="BM269" s="238" t="s">
        <v>656</v>
      </c>
    </row>
    <row r="270" s="2" customFormat="1" ht="24" customHeight="1">
      <c r="A270" s="35"/>
      <c r="B270" s="36"/>
      <c r="C270" s="240" t="s">
        <v>657</v>
      </c>
      <c r="D270" s="240" t="s">
        <v>175</v>
      </c>
      <c r="E270" s="241" t="s">
        <v>658</v>
      </c>
      <c r="F270" s="242" t="s">
        <v>659</v>
      </c>
      <c r="G270" s="243" t="s">
        <v>125</v>
      </c>
      <c r="H270" s="244">
        <v>14</v>
      </c>
      <c r="I270" s="245"/>
      <c r="J270" s="246">
        <f>ROUND(I270*H270,2)</f>
        <v>0</v>
      </c>
      <c r="K270" s="247"/>
      <c r="L270" s="248"/>
      <c r="M270" s="249" t="s">
        <v>1</v>
      </c>
      <c r="N270" s="250" t="s">
        <v>41</v>
      </c>
      <c r="O270" s="88"/>
      <c r="P270" s="236">
        <f>O270*H270</f>
        <v>0</v>
      </c>
      <c r="Q270" s="236">
        <v>0.0025999999999999999</v>
      </c>
      <c r="R270" s="236">
        <f>Q270*H270</f>
        <v>0.036400000000000002</v>
      </c>
      <c r="S270" s="236">
        <v>0</v>
      </c>
      <c r="T270" s="23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8" t="s">
        <v>178</v>
      </c>
      <c r="AT270" s="238" t="s">
        <v>175</v>
      </c>
      <c r="AU270" s="238" t="s">
        <v>83</v>
      </c>
      <c r="AY270" s="14" t="s">
        <v>119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4" t="s">
        <v>81</v>
      </c>
      <c r="BK270" s="239">
        <f>ROUND(I270*H270,2)</f>
        <v>0</v>
      </c>
      <c r="BL270" s="14" t="s">
        <v>161</v>
      </c>
      <c r="BM270" s="238" t="s">
        <v>660</v>
      </c>
    </row>
    <row r="271" s="2" customFormat="1" ht="16.5" customHeight="1">
      <c r="A271" s="35"/>
      <c r="B271" s="36"/>
      <c r="C271" s="240" t="s">
        <v>661</v>
      </c>
      <c r="D271" s="240" t="s">
        <v>175</v>
      </c>
      <c r="E271" s="241" t="s">
        <v>662</v>
      </c>
      <c r="F271" s="242" t="s">
        <v>663</v>
      </c>
      <c r="G271" s="243" t="s">
        <v>125</v>
      </c>
      <c r="H271" s="244">
        <v>1</v>
      </c>
      <c r="I271" s="245"/>
      <c r="J271" s="246">
        <f>ROUND(I271*H271,2)</f>
        <v>0</v>
      </c>
      <c r="K271" s="247"/>
      <c r="L271" s="248"/>
      <c r="M271" s="249" t="s">
        <v>1</v>
      </c>
      <c r="N271" s="250" t="s">
        <v>41</v>
      </c>
      <c r="O271" s="88"/>
      <c r="P271" s="236">
        <f>O271*H271</f>
        <v>0</v>
      </c>
      <c r="Q271" s="236">
        <v>0.0025999999999999999</v>
      </c>
      <c r="R271" s="236">
        <f>Q271*H271</f>
        <v>0.0025999999999999999</v>
      </c>
      <c r="S271" s="236">
        <v>0</v>
      </c>
      <c r="T271" s="23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8" t="s">
        <v>178</v>
      </c>
      <c r="AT271" s="238" t="s">
        <v>175</v>
      </c>
      <c r="AU271" s="238" t="s">
        <v>83</v>
      </c>
      <c r="AY271" s="14" t="s">
        <v>119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4" t="s">
        <v>81</v>
      </c>
      <c r="BK271" s="239">
        <f>ROUND(I271*H271,2)</f>
        <v>0</v>
      </c>
      <c r="BL271" s="14" t="s">
        <v>161</v>
      </c>
      <c r="BM271" s="238" t="s">
        <v>664</v>
      </c>
    </row>
    <row r="272" s="2" customFormat="1" ht="16.5" customHeight="1">
      <c r="A272" s="35"/>
      <c r="B272" s="36"/>
      <c r="C272" s="240" t="s">
        <v>665</v>
      </c>
      <c r="D272" s="240" t="s">
        <v>175</v>
      </c>
      <c r="E272" s="241" t="s">
        <v>666</v>
      </c>
      <c r="F272" s="242" t="s">
        <v>667</v>
      </c>
      <c r="G272" s="243" t="s">
        <v>125</v>
      </c>
      <c r="H272" s="244">
        <v>15</v>
      </c>
      <c r="I272" s="245"/>
      <c r="J272" s="246">
        <f>ROUND(I272*H272,2)</f>
        <v>0</v>
      </c>
      <c r="K272" s="247"/>
      <c r="L272" s="248"/>
      <c r="M272" s="249" t="s">
        <v>1</v>
      </c>
      <c r="N272" s="250" t="s">
        <v>41</v>
      </c>
      <c r="O272" s="88"/>
      <c r="P272" s="236">
        <f>O272*H272</f>
        <v>0</v>
      </c>
      <c r="Q272" s="236">
        <v>0.0025999999999999999</v>
      </c>
      <c r="R272" s="236">
        <f>Q272*H272</f>
        <v>0.039</v>
      </c>
      <c r="S272" s="236">
        <v>0</v>
      </c>
      <c r="T272" s="23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8" t="s">
        <v>178</v>
      </c>
      <c r="AT272" s="238" t="s">
        <v>175</v>
      </c>
      <c r="AU272" s="238" t="s">
        <v>83</v>
      </c>
      <c r="AY272" s="14" t="s">
        <v>119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4" t="s">
        <v>81</v>
      </c>
      <c r="BK272" s="239">
        <f>ROUND(I272*H272,2)</f>
        <v>0</v>
      </c>
      <c r="BL272" s="14" t="s">
        <v>161</v>
      </c>
      <c r="BM272" s="238" t="s">
        <v>668</v>
      </c>
    </row>
    <row r="273" s="2" customFormat="1" ht="16.5" customHeight="1">
      <c r="A273" s="35"/>
      <c r="B273" s="36"/>
      <c r="C273" s="226" t="s">
        <v>669</v>
      </c>
      <c r="D273" s="226" t="s">
        <v>122</v>
      </c>
      <c r="E273" s="227" t="s">
        <v>670</v>
      </c>
      <c r="F273" s="228" t="s">
        <v>671</v>
      </c>
      <c r="G273" s="229" t="s">
        <v>125</v>
      </c>
      <c r="H273" s="230">
        <v>23</v>
      </c>
      <c r="I273" s="231"/>
      <c r="J273" s="232">
        <f>ROUND(I273*H273,2)</f>
        <v>0</v>
      </c>
      <c r="K273" s="233"/>
      <c r="L273" s="41"/>
      <c r="M273" s="234" t="s">
        <v>1</v>
      </c>
      <c r="N273" s="235" t="s">
        <v>41</v>
      </c>
      <c r="O273" s="88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8" t="s">
        <v>161</v>
      </c>
      <c r="AT273" s="238" t="s">
        <v>122</v>
      </c>
      <c r="AU273" s="238" t="s">
        <v>83</v>
      </c>
      <c r="AY273" s="14" t="s">
        <v>119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4" t="s">
        <v>81</v>
      </c>
      <c r="BK273" s="239">
        <f>ROUND(I273*H273,2)</f>
        <v>0</v>
      </c>
      <c r="BL273" s="14" t="s">
        <v>161</v>
      </c>
      <c r="BM273" s="238" t="s">
        <v>672</v>
      </c>
    </row>
    <row r="274" s="2" customFormat="1" ht="24" customHeight="1">
      <c r="A274" s="35"/>
      <c r="B274" s="36"/>
      <c r="C274" s="240" t="s">
        <v>673</v>
      </c>
      <c r="D274" s="240" t="s">
        <v>175</v>
      </c>
      <c r="E274" s="241" t="s">
        <v>674</v>
      </c>
      <c r="F274" s="242" t="s">
        <v>675</v>
      </c>
      <c r="G274" s="243" t="s">
        <v>125</v>
      </c>
      <c r="H274" s="244">
        <v>23</v>
      </c>
      <c r="I274" s="245"/>
      <c r="J274" s="246">
        <f>ROUND(I274*H274,2)</f>
        <v>0</v>
      </c>
      <c r="K274" s="247"/>
      <c r="L274" s="248"/>
      <c r="M274" s="249" t="s">
        <v>1</v>
      </c>
      <c r="N274" s="250" t="s">
        <v>41</v>
      </c>
      <c r="O274" s="88"/>
      <c r="P274" s="236">
        <f>O274*H274</f>
        <v>0</v>
      </c>
      <c r="Q274" s="236">
        <v>0.0016000000000000001</v>
      </c>
      <c r="R274" s="236">
        <f>Q274*H274</f>
        <v>0.036799999999999999</v>
      </c>
      <c r="S274" s="236">
        <v>0</v>
      </c>
      <c r="T274" s="23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8" t="s">
        <v>178</v>
      </c>
      <c r="AT274" s="238" t="s">
        <v>175</v>
      </c>
      <c r="AU274" s="238" t="s">
        <v>83</v>
      </c>
      <c r="AY274" s="14" t="s">
        <v>119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4" t="s">
        <v>81</v>
      </c>
      <c r="BK274" s="239">
        <f>ROUND(I274*H274,2)</f>
        <v>0</v>
      </c>
      <c r="BL274" s="14" t="s">
        <v>161</v>
      </c>
      <c r="BM274" s="238" t="s">
        <v>676</v>
      </c>
    </row>
    <row r="275" s="12" customFormat="1" ht="25.92" customHeight="1">
      <c r="A275" s="12"/>
      <c r="B275" s="210"/>
      <c r="C275" s="211"/>
      <c r="D275" s="212" t="s">
        <v>75</v>
      </c>
      <c r="E275" s="213" t="s">
        <v>175</v>
      </c>
      <c r="F275" s="213" t="s">
        <v>677</v>
      </c>
      <c r="G275" s="211"/>
      <c r="H275" s="211"/>
      <c r="I275" s="214"/>
      <c r="J275" s="215">
        <f>BK275</f>
        <v>0</v>
      </c>
      <c r="K275" s="211"/>
      <c r="L275" s="216"/>
      <c r="M275" s="217"/>
      <c r="N275" s="218"/>
      <c r="O275" s="218"/>
      <c r="P275" s="219">
        <f>P276+P280</f>
        <v>0</v>
      </c>
      <c r="Q275" s="218"/>
      <c r="R275" s="219">
        <f>R276+R280</f>
        <v>1.8953</v>
      </c>
      <c r="S275" s="218"/>
      <c r="T275" s="220">
        <f>T276+T280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1" t="s">
        <v>132</v>
      </c>
      <c r="AT275" s="222" t="s">
        <v>75</v>
      </c>
      <c r="AU275" s="222" t="s">
        <v>76</v>
      </c>
      <c r="AY275" s="221" t="s">
        <v>119</v>
      </c>
      <c r="BK275" s="223">
        <f>BK276+BK280</f>
        <v>0</v>
      </c>
    </row>
    <row r="276" s="12" customFormat="1" ht="22.8" customHeight="1">
      <c r="A276" s="12"/>
      <c r="B276" s="210"/>
      <c r="C276" s="211"/>
      <c r="D276" s="212" t="s">
        <v>75</v>
      </c>
      <c r="E276" s="224" t="s">
        <v>678</v>
      </c>
      <c r="F276" s="224" t="s">
        <v>679</v>
      </c>
      <c r="G276" s="211"/>
      <c r="H276" s="211"/>
      <c r="I276" s="214"/>
      <c r="J276" s="225">
        <f>BK276</f>
        <v>0</v>
      </c>
      <c r="K276" s="211"/>
      <c r="L276" s="216"/>
      <c r="M276" s="217"/>
      <c r="N276" s="218"/>
      <c r="O276" s="218"/>
      <c r="P276" s="219">
        <f>SUM(P277:P279)</f>
        <v>0</v>
      </c>
      <c r="Q276" s="218"/>
      <c r="R276" s="219">
        <f>SUM(R277:R279)</f>
        <v>0.039</v>
      </c>
      <c r="S276" s="218"/>
      <c r="T276" s="220">
        <f>SUM(T277:T279)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1" t="s">
        <v>132</v>
      </c>
      <c r="AT276" s="222" t="s">
        <v>75</v>
      </c>
      <c r="AU276" s="222" t="s">
        <v>81</v>
      </c>
      <c r="AY276" s="221" t="s">
        <v>119</v>
      </c>
      <c r="BK276" s="223">
        <f>SUM(BK277:BK279)</f>
        <v>0</v>
      </c>
    </row>
    <row r="277" s="2" customFormat="1" ht="36" customHeight="1">
      <c r="A277" s="35"/>
      <c r="B277" s="36"/>
      <c r="C277" s="226" t="s">
        <v>680</v>
      </c>
      <c r="D277" s="226" t="s">
        <v>122</v>
      </c>
      <c r="E277" s="227" t="s">
        <v>681</v>
      </c>
      <c r="F277" s="228" t="s">
        <v>682</v>
      </c>
      <c r="G277" s="229" t="s">
        <v>130</v>
      </c>
      <c r="H277" s="230">
        <v>400</v>
      </c>
      <c r="I277" s="231"/>
      <c r="J277" s="232">
        <f>ROUND(I277*H277,2)</f>
        <v>0</v>
      </c>
      <c r="K277" s="233"/>
      <c r="L277" s="41"/>
      <c r="M277" s="234" t="s">
        <v>1</v>
      </c>
      <c r="N277" s="235" t="s">
        <v>41</v>
      </c>
      <c r="O277" s="88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8" t="s">
        <v>372</v>
      </c>
      <c r="AT277" s="238" t="s">
        <v>122</v>
      </c>
      <c r="AU277" s="238" t="s">
        <v>83</v>
      </c>
      <c r="AY277" s="14" t="s">
        <v>119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4" t="s">
        <v>81</v>
      </c>
      <c r="BK277" s="239">
        <f>ROUND(I277*H277,2)</f>
        <v>0</v>
      </c>
      <c r="BL277" s="14" t="s">
        <v>372</v>
      </c>
      <c r="BM277" s="238" t="s">
        <v>683</v>
      </c>
    </row>
    <row r="278" s="2" customFormat="1" ht="16.5" customHeight="1">
      <c r="A278" s="35"/>
      <c r="B278" s="36"/>
      <c r="C278" s="240" t="s">
        <v>684</v>
      </c>
      <c r="D278" s="240" t="s">
        <v>175</v>
      </c>
      <c r="E278" s="241" t="s">
        <v>685</v>
      </c>
      <c r="F278" s="242" t="s">
        <v>686</v>
      </c>
      <c r="G278" s="243" t="s">
        <v>130</v>
      </c>
      <c r="H278" s="244">
        <v>300</v>
      </c>
      <c r="I278" s="245"/>
      <c r="J278" s="246">
        <f>ROUND(I278*H278,2)</f>
        <v>0</v>
      </c>
      <c r="K278" s="247"/>
      <c r="L278" s="248"/>
      <c r="M278" s="249" t="s">
        <v>1</v>
      </c>
      <c r="N278" s="250" t="s">
        <v>41</v>
      </c>
      <c r="O278" s="88"/>
      <c r="P278" s="236">
        <f>O278*H278</f>
        <v>0</v>
      </c>
      <c r="Q278" s="236">
        <v>6.9999999999999994E-05</v>
      </c>
      <c r="R278" s="236">
        <f>Q278*H278</f>
        <v>0.020999999999999998</v>
      </c>
      <c r="S278" s="236">
        <v>0</v>
      </c>
      <c r="T278" s="23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8" t="s">
        <v>629</v>
      </c>
      <c r="AT278" s="238" t="s">
        <v>175</v>
      </c>
      <c r="AU278" s="238" t="s">
        <v>83</v>
      </c>
      <c r="AY278" s="14" t="s">
        <v>119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4" t="s">
        <v>81</v>
      </c>
      <c r="BK278" s="239">
        <f>ROUND(I278*H278,2)</f>
        <v>0</v>
      </c>
      <c r="BL278" s="14" t="s">
        <v>629</v>
      </c>
      <c r="BM278" s="238" t="s">
        <v>687</v>
      </c>
    </row>
    <row r="279" s="2" customFormat="1" ht="16.5" customHeight="1">
      <c r="A279" s="35"/>
      <c r="B279" s="36"/>
      <c r="C279" s="240" t="s">
        <v>688</v>
      </c>
      <c r="D279" s="240" t="s">
        <v>175</v>
      </c>
      <c r="E279" s="241" t="s">
        <v>689</v>
      </c>
      <c r="F279" s="242" t="s">
        <v>690</v>
      </c>
      <c r="G279" s="243" t="s">
        <v>130</v>
      </c>
      <c r="H279" s="244">
        <v>100</v>
      </c>
      <c r="I279" s="245"/>
      <c r="J279" s="246">
        <f>ROUND(I279*H279,2)</f>
        <v>0</v>
      </c>
      <c r="K279" s="247"/>
      <c r="L279" s="248"/>
      <c r="M279" s="249" t="s">
        <v>1</v>
      </c>
      <c r="N279" s="250" t="s">
        <v>41</v>
      </c>
      <c r="O279" s="88"/>
      <c r="P279" s="236">
        <f>O279*H279</f>
        <v>0</v>
      </c>
      <c r="Q279" s="236">
        <v>0.00018000000000000001</v>
      </c>
      <c r="R279" s="236">
        <f>Q279*H279</f>
        <v>0.018000000000000002</v>
      </c>
      <c r="S279" s="236">
        <v>0</v>
      </c>
      <c r="T279" s="23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8" t="s">
        <v>629</v>
      </c>
      <c r="AT279" s="238" t="s">
        <v>175</v>
      </c>
      <c r="AU279" s="238" t="s">
        <v>83</v>
      </c>
      <c r="AY279" s="14" t="s">
        <v>119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4" t="s">
        <v>81</v>
      </c>
      <c r="BK279" s="239">
        <f>ROUND(I279*H279,2)</f>
        <v>0</v>
      </c>
      <c r="BL279" s="14" t="s">
        <v>629</v>
      </c>
      <c r="BM279" s="238" t="s">
        <v>691</v>
      </c>
    </row>
    <row r="280" s="12" customFormat="1" ht="22.8" customHeight="1">
      <c r="A280" s="12"/>
      <c r="B280" s="210"/>
      <c r="C280" s="211"/>
      <c r="D280" s="212" t="s">
        <v>75</v>
      </c>
      <c r="E280" s="224" t="s">
        <v>692</v>
      </c>
      <c r="F280" s="224" t="s">
        <v>693</v>
      </c>
      <c r="G280" s="211"/>
      <c r="H280" s="211"/>
      <c r="I280" s="214"/>
      <c r="J280" s="225">
        <f>BK280</f>
        <v>0</v>
      </c>
      <c r="K280" s="211"/>
      <c r="L280" s="216"/>
      <c r="M280" s="217"/>
      <c r="N280" s="218"/>
      <c r="O280" s="218"/>
      <c r="P280" s="219">
        <f>SUM(P281:P288)</f>
        <v>0</v>
      </c>
      <c r="Q280" s="218"/>
      <c r="R280" s="219">
        <f>SUM(R281:R288)</f>
        <v>1.8563000000000001</v>
      </c>
      <c r="S280" s="218"/>
      <c r="T280" s="220">
        <f>SUM(T281:T288)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1" t="s">
        <v>132</v>
      </c>
      <c r="AT280" s="222" t="s">
        <v>75</v>
      </c>
      <c r="AU280" s="222" t="s">
        <v>81</v>
      </c>
      <c r="AY280" s="221" t="s">
        <v>119</v>
      </c>
      <c r="BK280" s="223">
        <f>SUM(BK281:BK288)</f>
        <v>0</v>
      </c>
    </row>
    <row r="281" s="2" customFormat="1" ht="24" customHeight="1">
      <c r="A281" s="35"/>
      <c r="B281" s="36"/>
      <c r="C281" s="226" t="s">
        <v>694</v>
      </c>
      <c r="D281" s="226" t="s">
        <v>122</v>
      </c>
      <c r="E281" s="227" t="s">
        <v>695</v>
      </c>
      <c r="F281" s="228" t="s">
        <v>696</v>
      </c>
      <c r="G281" s="229" t="s">
        <v>125</v>
      </c>
      <c r="H281" s="230">
        <v>2</v>
      </c>
      <c r="I281" s="231"/>
      <c r="J281" s="232">
        <f>ROUND(I281*H281,2)</f>
        <v>0</v>
      </c>
      <c r="K281" s="233"/>
      <c r="L281" s="41"/>
      <c r="M281" s="234" t="s">
        <v>1</v>
      </c>
      <c r="N281" s="235" t="s">
        <v>41</v>
      </c>
      <c r="O281" s="88"/>
      <c r="P281" s="236">
        <f>O281*H281</f>
        <v>0</v>
      </c>
      <c r="Q281" s="236">
        <v>0.012290000000000001</v>
      </c>
      <c r="R281" s="236">
        <f>Q281*H281</f>
        <v>0.024580000000000001</v>
      </c>
      <c r="S281" s="236">
        <v>0</v>
      </c>
      <c r="T281" s="23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8" t="s">
        <v>372</v>
      </c>
      <c r="AT281" s="238" t="s">
        <v>122</v>
      </c>
      <c r="AU281" s="238" t="s">
        <v>83</v>
      </c>
      <c r="AY281" s="14" t="s">
        <v>119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4" t="s">
        <v>81</v>
      </c>
      <c r="BK281" s="239">
        <f>ROUND(I281*H281,2)</f>
        <v>0</v>
      </c>
      <c r="BL281" s="14" t="s">
        <v>372</v>
      </c>
      <c r="BM281" s="238" t="s">
        <v>697</v>
      </c>
    </row>
    <row r="282" s="2" customFormat="1" ht="24" customHeight="1">
      <c r="A282" s="35"/>
      <c r="B282" s="36"/>
      <c r="C282" s="226" t="s">
        <v>698</v>
      </c>
      <c r="D282" s="226" t="s">
        <v>122</v>
      </c>
      <c r="E282" s="227" t="s">
        <v>699</v>
      </c>
      <c r="F282" s="228" t="s">
        <v>700</v>
      </c>
      <c r="G282" s="229" t="s">
        <v>125</v>
      </c>
      <c r="H282" s="230">
        <v>2</v>
      </c>
      <c r="I282" s="231"/>
      <c r="J282" s="232">
        <f>ROUND(I282*H282,2)</f>
        <v>0</v>
      </c>
      <c r="K282" s="233"/>
      <c r="L282" s="41"/>
      <c r="M282" s="234" t="s">
        <v>1</v>
      </c>
      <c r="N282" s="235" t="s">
        <v>41</v>
      </c>
      <c r="O282" s="88"/>
      <c r="P282" s="236">
        <f>O282*H282</f>
        <v>0</v>
      </c>
      <c r="Q282" s="236">
        <v>0.032759999999999997</v>
      </c>
      <c r="R282" s="236">
        <f>Q282*H282</f>
        <v>0.065519999999999995</v>
      </c>
      <c r="S282" s="236">
        <v>0</v>
      </c>
      <c r="T282" s="23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8" t="s">
        <v>372</v>
      </c>
      <c r="AT282" s="238" t="s">
        <v>122</v>
      </c>
      <c r="AU282" s="238" t="s">
        <v>83</v>
      </c>
      <c r="AY282" s="14" t="s">
        <v>119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4" t="s">
        <v>81</v>
      </c>
      <c r="BK282" s="239">
        <f>ROUND(I282*H282,2)</f>
        <v>0</v>
      </c>
      <c r="BL282" s="14" t="s">
        <v>372</v>
      </c>
      <c r="BM282" s="238" t="s">
        <v>701</v>
      </c>
    </row>
    <row r="283" s="2" customFormat="1" ht="24" customHeight="1">
      <c r="A283" s="35"/>
      <c r="B283" s="36"/>
      <c r="C283" s="226" t="s">
        <v>702</v>
      </c>
      <c r="D283" s="226" t="s">
        <v>122</v>
      </c>
      <c r="E283" s="227" t="s">
        <v>703</v>
      </c>
      <c r="F283" s="228" t="s">
        <v>704</v>
      </c>
      <c r="G283" s="229" t="s">
        <v>125</v>
      </c>
      <c r="H283" s="230">
        <v>475</v>
      </c>
      <c r="I283" s="231"/>
      <c r="J283" s="232">
        <f>ROUND(I283*H283,2)</f>
        <v>0</v>
      </c>
      <c r="K283" s="233"/>
      <c r="L283" s="41"/>
      <c r="M283" s="234" t="s">
        <v>1</v>
      </c>
      <c r="N283" s="235" t="s">
        <v>41</v>
      </c>
      <c r="O283" s="88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8" t="s">
        <v>372</v>
      </c>
      <c r="AT283" s="238" t="s">
        <v>122</v>
      </c>
      <c r="AU283" s="238" t="s">
        <v>83</v>
      </c>
      <c r="AY283" s="14" t="s">
        <v>119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4" t="s">
        <v>81</v>
      </c>
      <c r="BK283" s="239">
        <f>ROUND(I283*H283,2)</f>
        <v>0</v>
      </c>
      <c r="BL283" s="14" t="s">
        <v>372</v>
      </c>
      <c r="BM283" s="238" t="s">
        <v>705</v>
      </c>
    </row>
    <row r="284" s="2" customFormat="1" ht="24" customHeight="1">
      <c r="A284" s="35"/>
      <c r="B284" s="36"/>
      <c r="C284" s="226" t="s">
        <v>706</v>
      </c>
      <c r="D284" s="226" t="s">
        <v>122</v>
      </c>
      <c r="E284" s="227" t="s">
        <v>707</v>
      </c>
      <c r="F284" s="228" t="s">
        <v>708</v>
      </c>
      <c r="G284" s="229" t="s">
        <v>130</v>
      </c>
      <c r="H284" s="230">
        <v>3250</v>
      </c>
      <c r="I284" s="231"/>
      <c r="J284" s="232">
        <f>ROUND(I284*H284,2)</f>
        <v>0</v>
      </c>
      <c r="K284" s="233"/>
      <c r="L284" s="41"/>
      <c r="M284" s="234" t="s">
        <v>1</v>
      </c>
      <c r="N284" s="235" t="s">
        <v>41</v>
      </c>
      <c r="O284" s="88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8" t="s">
        <v>372</v>
      </c>
      <c r="AT284" s="238" t="s">
        <v>122</v>
      </c>
      <c r="AU284" s="238" t="s">
        <v>83</v>
      </c>
      <c r="AY284" s="14" t="s">
        <v>119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4" t="s">
        <v>81</v>
      </c>
      <c r="BK284" s="239">
        <f>ROUND(I284*H284,2)</f>
        <v>0</v>
      </c>
      <c r="BL284" s="14" t="s">
        <v>372</v>
      </c>
      <c r="BM284" s="238" t="s">
        <v>709</v>
      </c>
    </row>
    <row r="285" s="2" customFormat="1" ht="24" customHeight="1">
      <c r="A285" s="35"/>
      <c r="B285" s="36"/>
      <c r="C285" s="226" t="s">
        <v>710</v>
      </c>
      <c r="D285" s="226" t="s">
        <v>122</v>
      </c>
      <c r="E285" s="227" t="s">
        <v>711</v>
      </c>
      <c r="F285" s="228" t="s">
        <v>712</v>
      </c>
      <c r="G285" s="229" t="s">
        <v>130</v>
      </c>
      <c r="H285" s="230">
        <v>20</v>
      </c>
      <c r="I285" s="231"/>
      <c r="J285" s="232">
        <f>ROUND(I285*H285,2)</f>
        <v>0</v>
      </c>
      <c r="K285" s="233"/>
      <c r="L285" s="41"/>
      <c r="M285" s="234" t="s">
        <v>1</v>
      </c>
      <c r="N285" s="235" t="s">
        <v>41</v>
      </c>
      <c r="O285" s="88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8" t="s">
        <v>372</v>
      </c>
      <c r="AT285" s="238" t="s">
        <v>122</v>
      </c>
      <c r="AU285" s="238" t="s">
        <v>83</v>
      </c>
      <c r="AY285" s="14" t="s">
        <v>119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4" t="s">
        <v>81</v>
      </c>
      <c r="BK285" s="239">
        <f>ROUND(I285*H285,2)</f>
        <v>0</v>
      </c>
      <c r="BL285" s="14" t="s">
        <v>372</v>
      </c>
      <c r="BM285" s="238" t="s">
        <v>713</v>
      </c>
    </row>
    <row r="286" s="2" customFormat="1" ht="24" customHeight="1">
      <c r="A286" s="35"/>
      <c r="B286" s="36"/>
      <c r="C286" s="226" t="s">
        <v>714</v>
      </c>
      <c r="D286" s="226" t="s">
        <v>122</v>
      </c>
      <c r="E286" s="227" t="s">
        <v>715</v>
      </c>
      <c r="F286" s="228" t="s">
        <v>716</v>
      </c>
      <c r="G286" s="229" t="s">
        <v>130</v>
      </c>
      <c r="H286" s="230">
        <v>3250</v>
      </c>
      <c r="I286" s="231"/>
      <c r="J286" s="232">
        <f>ROUND(I286*H286,2)</f>
        <v>0</v>
      </c>
      <c r="K286" s="233"/>
      <c r="L286" s="41"/>
      <c r="M286" s="234" t="s">
        <v>1</v>
      </c>
      <c r="N286" s="235" t="s">
        <v>41</v>
      </c>
      <c r="O286" s="88"/>
      <c r="P286" s="236">
        <f>O286*H286</f>
        <v>0</v>
      </c>
      <c r="Q286" s="236">
        <v>0.00014999999999999999</v>
      </c>
      <c r="R286" s="236">
        <f>Q286*H286</f>
        <v>0.48749999999999993</v>
      </c>
      <c r="S286" s="236">
        <v>0</v>
      </c>
      <c r="T286" s="23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8" t="s">
        <v>372</v>
      </c>
      <c r="AT286" s="238" t="s">
        <v>122</v>
      </c>
      <c r="AU286" s="238" t="s">
        <v>83</v>
      </c>
      <c r="AY286" s="14" t="s">
        <v>119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4" t="s">
        <v>81</v>
      </c>
      <c r="BK286" s="239">
        <f>ROUND(I286*H286,2)</f>
        <v>0</v>
      </c>
      <c r="BL286" s="14" t="s">
        <v>372</v>
      </c>
      <c r="BM286" s="238" t="s">
        <v>717</v>
      </c>
    </row>
    <row r="287" s="2" customFormat="1" ht="24" customHeight="1">
      <c r="A287" s="35"/>
      <c r="B287" s="36"/>
      <c r="C287" s="226" t="s">
        <v>718</v>
      </c>
      <c r="D287" s="226" t="s">
        <v>122</v>
      </c>
      <c r="E287" s="227" t="s">
        <v>719</v>
      </c>
      <c r="F287" s="228" t="s">
        <v>720</v>
      </c>
      <c r="G287" s="229" t="s">
        <v>130</v>
      </c>
      <c r="H287" s="230">
        <v>50</v>
      </c>
      <c r="I287" s="231"/>
      <c r="J287" s="232">
        <f>ROUND(I287*H287,2)</f>
        <v>0</v>
      </c>
      <c r="K287" s="233"/>
      <c r="L287" s="41"/>
      <c r="M287" s="234" t="s">
        <v>1</v>
      </c>
      <c r="N287" s="235" t="s">
        <v>41</v>
      </c>
      <c r="O287" s="88"/>
      <c r="P287" s="236">
        <f>O287*H287</f>
        <v>0</v>
      </c>
      <c r="Q287" s="236">
        <v>0.00035</v>
      </c>
      <c r="R287" s="236">
        <f>Q287*H287</f>
        <v>0.017499999999999998</v>
      </c>
      <c r="S287" s="236">
        <v>0</v>
      </c>
      <c r="T287" s="23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8" t="s">
        <v>372</v>
      </c>
      <c r="AT287" s="238" t="s">
        <v>122</v>
      </c>
      <c r="AU287" s="238" t="s">
        <v>83</v>
      </c>
      <c r="AY287" s="14" t="s">
        <v>119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4" t="s">
        <v>81</v>
      </c>
      <c r="BK287" s="239">
        <f>ROUND(I287*H287,2)</f>
        <v>0</v>
      </c>
      <c r="BL287" s="14" t="s">
        <v>372</v>
      </c>
      <c r="BM287" s="238" t="s">
        <v>721</v>
      </c>
    </row>
    <row r="288" s="2" customFormat="1" ht="24" customHeight="1">
      <c r="A288" s="35"/>
      <c r="B288" s="36"/>
      <c r="C288" s="226" t="s">
        <v>722</v>
      </c>
      <c r="D288" s="226" t="s">
        <v>122</v>
      </c>
      <c r="E288" s="227" t="s">
        <v>723</v>
      </c>
      <c r="F288" s="228" t="s">
        <v>724</v>
      </c>
      <c r="G288" s="229" t="s">
        <v>125</v>
      </c>
      <c r="H288" s="230">
        <v>30</v>
      </c>
      <c r="I288" s="231"/>
      <c r="J288" s="232">
        <f>ROUND(I288*H288,2)</f>
        <v>0</v>
      </c>
      <c r="K288" s="233"/>
      <c r="L288" s="41"/>
      <c r="M288" s="234" t="s">
        <v>1</v>
      </c>
      <c r="N288" s="235" t="s">
        <v>41</v>
      </c>
      <c r="O288" s="88"/>
      <c r="P288" s="236">
        <f>O288*H288</f>
        <v>0</v>
      </c>
      <c r="Q288" s="236">
        <v>0.042040000000000001</v>
      </c>
      <c r="R288" s="236">
        <f>Q288*H288</f>
        <v>1.2612000000000001</v>
      </c>
      <c r="S288" s="236">
        <v>0</v>
      </c>
      <c r="T288" s="23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8" t="s">
        <v>372</v>
      </c>
      <c r="AT288" s="238" t="s">
        <v>122</v>
      </c>
      <c r="AU288" s="238" t="s">
        <v>83</v>
      </c>
      <c r="AY288" s="14" t="s">
        <v>119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4" t="s">
        <v>81</v>
      </c>
      <c r="BK288" s="239">
        <f>ROUND(I288*H288,2)</f>
        <v>0</v>
      </c>
      <c r="BL288" s="14" t="s">
        <v>372</v>
      </c>
      <c r="BM288" s="238" t="s">
        <v>725</v>
      </c>
    </row>
    <row r="289" s="12" customFormat="1" ht="25.92" customHeight="1">
      <c r="A289" s="12"/>
      <c r="B289" s="210"/>
      <c r="C289" s="211"/>
      <c r="D289" s="212" t="s">
        <v>75</v>
      </c>
      <c r="E289" s="213" t="s">
        <v>726</v>
      </c>
      <c r="F289" s="213" t="s">
        <v>727</v>
      </c>
      <c r="G289" s="211"/>
      <c r="H289" s="211"/>
      <c r="I289" s="214"/>
      <c r="J289" s="215">
        <f>BK289</f>
        <v>0</v>
      </c>
      <c r="K289" s="211"/>
      <c r="L289" s="216"/>
      <c r="M289" s="217"/>
      <c r="N289" s="218"/>
      <c r="O289" s="218"/>
      <c r="P289" s="219">
        <f>P290</f>
        <v>0</v>
      </c>
      <c r="Q289" s="218"/>
      <c r="R289" s="219">
        <f>R290</f>
        <v>0</v>
      </c>
      <c r="S289" s="218"/>
      <c r="T289" s="220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1" t="s">
        <v>142</v>
      </c>
      <c r="AT289" s="222" t="s">
        <v>75</v>
      </c>
      <c r="AU289" s="222" t="s">
        <v>76</v>
      </c>
      <c r="AY289" s="221" t="s">
        <v>119</v>
      </c>
      <c r="BK289" s="223">
        <f>BK290</f>
        <v>0</v>
      </c>
    </row>
    <row r="290" s="12" customFormat="1" ht="22.8" customHeight="1">
      <c r="A290" s="12"/>
      <c r="B290" s="210"/>
      <c r="C290" s="211"/>
      <c r="D290" s="212" t="s">
        <v>75</v>
      </c>
      <c r="E290" s="224" t="s">
        <v>728</v>
      </c>
      <c r="F290" s="224" t="s">
        <v>729</v>
      </c>
      <c r="G290" s="211"/>
      <c r="H290" s="211"/>
      <c r="I290" s="214"/>
      <c r="J290" s="225">
        <f>BK290</f>
        <v>0</v>
      </c>
      <c r="K290" s="211"/>
      <c r="L290" s="216"/>
      <c r="M290" s="217"/>
      <c r="N290" s="218"/>
      <c r="O290" s="218"/>
      <c r="P290" s="219">
        <f>P291</f>
        <v>0</v>
      </c>
      <c r="Q290" s="218"/>
      <c r="R290" s="219">
        <f>R291</f>
        <v>0</v>
      </c>
      <c r="S290" s="218"/>
      <c r="T290" s="220">
        <f>T291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1" t="s">
        <v>142</v>
      </c>
      <c r="AT290" s="222" t="s">
        <v>75</v>
      </c>
      <c r="AU290" s="222" t="s">
        <v>81</v>
      </c>
      <c r="AY290" s="221" t="s">
        <v>119</v>
      </c>
      <c r="BK290" s="223">
        <f>BK291</f>
        <v>0</v>
      </c>
    </row>
    <row r="291" s="2" customFormat="1" ht="16.5" customHeight="1">
      <c r="A291" s="35"/>
      <c r="B291" s="36"/>
      <c r="C291" s="226" t="s">
        <v>730</v>
      </c>
      <c r="D291" s="226" t="s">
        <v>122</v>
      </c>
      <c r="E291" s="227" t="s">
        <v>731</v>
      </c>
      <c r="F291" s="228" t="s">
        <v>732</v>
      </c>
      <c r="G291" s="229" t="s">
        <v>387</v>
      </c>
      <c r="H291" s="230">
        <v>1</v>
      </c>
      <c r="I291" s="231"/>
      <c r="J291" s="232">
        <f>ROUND(I291*H291,2)</f>
        <v>0</v>
      </c>
      <c r="K291" s="233"/>
      <c r="L291" s="41"/>
      <c r="M291" s="251" t="s">
        <v>1</v>
      </c>
      <c r="N291" s="252" t="s">
        <v>41</v>
      </c>
      <c r="O291" s="253"/>
      <c r="P291" s="254">
        <f>O291*H291</f>
        <v>0</v>
      </c>
      <c r="Q291" s="254">
        <v>0</v>
      </c>
      <c r="R291" s="254">
        <f>Q291*H291</f>
        <v>0</v>
      </c>
      <c r="S291" s="254">
        <v>0</v>
      </c>
      <c r="T291" s="25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8" t="s">
        <v>733</v>
      </c>
      <c r="AT291" s="238" t="s">
        <v>122</v>
      </c>
      <c r="AU291" s="238" t="s">
        <v>83</v>
      </c>
      <c r="AY291" s="14" t="s">
        <v>119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4" t="s">
        <v>81</v>
      </c>
      <c r="BK291" s="239">
        <f>ROUND(I291*H291,2)</f>
        <v>0</v>
      </c>
      <c r="BL291" s="14" t="s">
        <v>733</v>
      </c>
      <c r="BM291" s="238" t="s">
        <v>734</v>
      </c>
    </row>
    <row r="292" s="2" customFormat="1" ht="6.96" customHeight="1">
      <c r="A292" s="35"/>
      <c r="B292" s="63"/>
      <c r="C292" s="64"/>
      <c r="D292" s="64"/>
      <c r="E292" s="64"/>
      <c r="F292" s="64"/>
      <c r="G292" s="64"/>
      <c r="H292" s="64"/>
      <c r="I292" s="174"/>
      <c r="J292" s="64"/>
      <c r="K292" s="64"/>
      <c r="L292" s="41"/>
      <c r="M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</row>
  </sheetData>
  <sheetProtection sheet="1" autoFilter="0" formatColumns="0" formatRows="0" objects="1" scenarios="1" spinCount="100000" saltValue="h+z2daU/KJS1H3f1K5KAG6hon7FXUIWj6IlLsrYrNaTOwtQg7HlKbv2RLj1fgNakheSxlDA6EccQp78O2CDACQ==" hashValue="zEDqDVrvPxLlKZz31aqAX+ti3RvV3Sojrp9q17GUuqa94p7QVB8mgfalyr2yWiYbfJi66VqYX9n7Qxa/PtYhiA==" algorithmName="SHA-512" password="CC35"/>
  <autoFilter ref="C125:K291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VL-HP-17\VL</dc:creator>
  <cp:lastModifiedBy>VL-HP-17\VL</cp:lastModifiedBy>
  <dcterms:created xsi:type="dcterms:W3CDTF">2020-10-20T12:16:01Z</dcterms:created>
  <dcterms:modified xsi:type="dcterms:W3CDTF">2020-10-20T12:16:05Z</dcterms:modified>
</cp:coreProperties>
</file>